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/>
  <bookViews>
    <workbookView xWindow="0" yWindow="465" windowWidth="14940" windowHeight="16680"/>
  </bookViews>
  <sheets>
    <sheet name="Смета" sheetId="1" r:id="rId1"/>
    <sheet name="формулы и подсказки" sheetId="2" r:id="rId2"/>
    <sheet name="доставка" sheetId="3" r:id="rId3"/>
    <sheet name="Лист1" sheetId="4" r:id="rId4"/>
  </sheets>
  <definedNames>
    <definedName name="_xlnm.Print_Area" localSheetId="0">Смета!$A$1:$F$148</definedName>
  </definedNames>
  <calcPr calcId="162913"/>
</workbook>
</file>

<file path=xl/calcChain.xml><?xml version="1.0" encoding="utf-8"?>
<calcChain xmlns="http://schemas.openxmlformats.org/spreadsheetml/2006/main">
  <c r="F98" i="1" l="1"/>
  <c r="F95" i="1"/>
  <c r="F100" i="1"/>
  <c r="F72" i="1"/>
  <c r="F77" i="1"/>
  <c r="F76" i="1"/>
  <c r="F75" i="1"/>
  <c r="F74" i="1"/>
  <c r="F73" i="1"/>
  <c r="F59" i="1"/>
  <c r="F58" i="1"/>
  <c r="F64" i="1"/>
  <c r="F103" i="1"/>
  <c r="F101" i="1"/>
  <c r="F57" i="1"/>
  <c r="F71" i="1"/>
  <c r="F142" i="1"/>
  <c r="F141" i="1"/>
  <c r="F143" i="1"/>
  <c r="F144" i="1"/>
  <c r="F140" i="1"/>
  <c r="F105" i="1"/>
  <c r="F106" i="1"/>
  <c r="F99" i="1"/>
  <c r="F70" i="1"/>
  <c r="F104" i="1"/>
  <c r="F133" i="1"/>
  <c r="F96" i="1"/>
  <c r="F82" i="1"/>
  <c r="F115" i="1"/>
  <c r="F102" i="1"/>
  <c r="F97" i="1"/>
  <c r="F94" i="1"/>
  <c r="F132" i="1"/>
  <c r="F137" i="1"/>
  <c r="F138" i="1"/>
  <c r="F93" i="1"/>
  <c r="F107" i="1" l="1"/>
  <c r="F89" i="1" l="1"/>
  <c r="F92" i="1"/>
  <c r="F88" i="1"/>
  <c r="F81" i="1"/>
  <c r="F60" i="1"/>
  <c r="F20" i="1"/>
  <c r="F19" i="1"/>
  <c r="F18" i="1"/>
  <c r="F21" i="1"/>
  <c r="F86" i="1"/>
  <c r="F87" i="1"/>
  <c r="F90" i="1"/>
  <c r="F124" i="1"/>
  <c r="F123" i="1"/>
  <c r="F122" i="1"/>
  <c r="F121" i="1"/>
  <c r="F120" i="1"/>
  <c r="F119" i="1"/>
  <c r="F125" i="1" l="1"/>
  <c r="F50" i="1"/>
  <c r="F114" i="1" l="1"/>
  <c r="F113" i="1"/>
  <c r="F112" i="1"/>
  <c r="F111" i="1"/>
  <c r="F110" i="1"/>
  <c r="F91" i="1"/>
  <c r="F85" i="1"/>
  <c r="F84" i="1"/>
  <c r="F83" i="1"/>
  <c r="F80" i="1"/>
  <c r="F79" i="1"/>
  <c r="F78" i="1"/>
  <c r="F69" i="1"/>
  <c r="F68" i="1"/>
  <c r="F67" i="1"/>
  <c r="F66" i="1"/>
  <c r="F65" i="1"/>
  <c r="F63" i="1"/>
  <c r="F62" i="1"/>
  <c r="F61" i="1"/>
  <c r="F56" i="1"/>
  <c r="F55" i="1"/>
  <c r="F54" i="1"/>
  <c r="F52" i="1"/>
  <c r="F49" i="1"/>
  <c r="F48" i="1"/>
  <c r="F47" i="1"/>
  <c r="F46" i="1"/>
  <c r="F44" i="1"/>
  <c r="F42" i="1"/>
  <c r="F41" i="1"/>
  <c r="F40" i="1"/>
  <c r="F39" i="1"/>
  <c r="F38" i="1"/>
  <c r="F37" i="1"/>
  <c r="F35" i="1"/>
  <c r="F36" i="1"/>
  <c r="F34" i="1"/>
  <c r="F33" i="1"/>
  <c r="F32" i="1" a="1"/>
  <c r="F32" i="1" s="1"/>
  <c r="F22" i="1"/>
  <c r="F17" i="1"/>
  <c r="F15" i="1"/>
  <c r="F12" i="1"/>
  <c r="F14" i="1"/>
  <c r="F116" i="1" l="1"/>
  <c r="F51" i="1"/>
  <c r="F43" i="1"/>
  <c r="F5" i="1"/>
  <c r="F6" i="1" l="1"/>
  <c r="F7" i="1"/>
  <c r="F8" i="1"/>
  <c r="F13" i="1"/>
  <c r="F16" i="1"/>
  <c r="F27" i="1"/>
  <c r="F28" i="1"/>
  <c r="F129" i="1"/>
  <c r="F130" i="1"/>
  <c r="F131" i="1"/>
  <c r="F134" i="1"/>
  <c r="F135" i="1"/>
  <c r="F136" i="1"/>
  <c r="F139" i="1"/>
  <c r="F145" i="1" l="1"/>
  <c r="F26" i="1" l="1"/>
  <c r="F29" i="1" s="1"/>
  <c r="F4" i="1" l="1"/>
  <c r="F30" i="1" l="1"/>
  <c r="F9" i="1"/>
  <c r="F10" i="1"/>
  <c r="F23" i="1"/>
  <c r="F24" i="1"/>
  <c r="F128" i="1"/>
  <c r="F146" i="1" l="1"/>
  <c r="T9" i="4"/>
  <c r="O9" i="4"/>
  <c r="L9" i="4"/>
  <c r="N9" i="4" s="1"/>
  <c r="AA8" i="4"/>
  <c r="T8" i="4"/>
  <c r="O8" i="4"/>
  <c r="L8" i="4"/>
  <c r="N8" i="4" s="1"/>
  <c r="AA7" i="4"/>
  <c r="T7" i="4"/>
  <c r="O7" i="4"/>
  <c r="L7" i="4"/>
  <c r="N7" i="4" s="1"/>
  <c r="AA6" i="4"/>
  <c r="T6" i="4"/>
  <c r="O6" i="4"/>
  <c r="L6" i="4"/>
  <c r="N6" i="4" s="1"/>
  <c r="AA5" i="4"/>
  <c r="T5" i="4"/>
  <c r="O5" i="4"/>
  <c r="L5" i="4"/>
  <c r="N5" i="4" s="1"/>
  <c r="AB5" i="4" s="1"/>
  <c r="AA4" i="4"/>
  <c r="T4" i="4"/>
  <c r="O4" i="4"/>
  <c r="L4" i="4"/>
  <c r="N4" i="4" s="1"/>
  <c r="AB4" i="4" s="1"/>
  <c r="AA3" i="4"/>
  <c r="T3" i="4"/>
  <c r="O3" i="4"/>
  <c r="L3" i="4"/>
  <c r="N3" i="4" s="1"/>
  <c r="AB3" i="4" s="1"/>
  <c r="AA2" i="4"/>
  <c r="AA10" i="4" s="1"/>
  <c r="T2" i="4"/>
  <c r="T10" i="4" s="1"/>
  <c r="O2" i="4"/>
  <c r="O10" i="4" s="1"/>
  <c r="L2" i="4"/>
  <c r="N2" i="4" s="1"/>
  <c r="AB6" i="4" l="1"/>
  <c r="AB7" i="4"/>
  <c r="AB8" i="4"/>
  <c r="N10" i="4"/>
  <c r="AB2" i="4"/>
  <c r="AB10" i="4" s="1"/>
  <c r="G19" i="2" l="1"/>
  <c r="G21" i="2"/>
  <c r="G22" i="2"/>
  <c r="G23" i="2"/>
  <c r="G24" i="2"/>
  <c r="G25" i="2"/>
  <c r="G26" i="2"/>
  <c r="G27" i="2"/>
  <c r="F19" i="2"/>
  <c r="F21" i="2"/>
  <c r="F22" i="2"/>
  <c r="F23" i="2"/>
  <c r="F24" i="2"/>
  <c r="F25" i="2"/>
  <c r="F26" i="2"/>
  <c r="F27" i="2"/>
  <c r="F29" i="2"/>
  <c r="F30" i="2"/>
  <c r="F31" i="2"/>
  <c r="F32" i="2"/>
  <c r="F33" i="2"/>
  <c r="F34" i="2"/>
  <c r="F35" i="2"/>
  <c r="F36" i="2"/>
  <c r="F37" i="2"/>
  <c r="F39" i="2"/>
  <c r="D30" i="2"/>
  <c r="D31" i="2"/>
  <c r="D32" i="2"/>
  <c r="D33" i="2"/>
  <c r="D34" i="2"/>
  <c r="D35" i="2"/>
  <c r="D36" i="2"/>
  <c r="D23" i="2"/>
  <c r="D24" i="2"/>
  <c r="D25" i="2"/>
  <c r="D26" i="2"/>
  <c r="D27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  <c r="G10" i="2"/>
  <c r="F10" i="2"/>
  <c r="G9" i="2"/>
  <c r="F9" i="2"/>
  <c r="G8" i="2"/>
  <c r="F8" i="2"/>
  <c r="G7" i="2"/>
  <c r="F7" i="2"/>
  <c r="G6" i="2"/>
  <c r="F6" i="2"/>
  <c r="G5" i="2"/>
  <c r="F5" i="2"/>
  <c r="G4" i="2"/>
  <c r="F4" i="2"/>
  <c r="G3" i="2"/>
  <c r="F3" i="2"/>
  <c r="G2" i="2"/>
  <c r="F2" i="2"/>
  <c r="D37" i="2"/>
  <c r="D29" i="2"/>
  <c r="D22" i="2"/>
  <c r="D21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" i="2"/>
  <c r="E47" i="2"/>
  <c r="E46" i="2"/>
  <c r="E45" i="2"/>
  <c r="E44" i="2"/>
  <c r="E43" i="2"/>
</calcChain>
</file>

<file path=xl/sharedStrings.xml><?xml version="1.0" encoding="utf-8"?>
<sst xmlns="http://schemas.openxmlformats.org/spreadsheetml/2006/main" count="606" uniqueCount="443">
  <si>
    <t>№ п/п</t>
  </si>
  <si>
    <t>Количество</t>
  </si>
  <si>
    <t>Цена за единицу</t>
  </si>
  <si>
    <t>Общая стоимость</t>
  </si>
  <si>
    <t>Ед. изм.</t>
  </si>
  <si>
    <t>Наименование работ</t>
  </si>
  <si>
    <t>шт</t>
  </si>
  <si>
    <t>Окна</t>
  </si>
  <si>
    <t>высота</t>
  </si>
  <si>
    <t>ширина</t>
  </si>
  <si>
    <t>Окно № 1</t>
  </si>
  <si>
    <t>Окно № 2</t>
  </si>
  <si>
    <t>Окно № 3</t>
  </si>
  <si>
    <t>Окно № 4</t>
  </si>
  <si>
    <t>Окно № 5</t>
  </si>
  <si>
    <t>Окно № 6</t>
  </si>
  <si>
    <t>Окно № 7</t>
  </si>
  <si>
    <t>Окно № 8</t>
  </si>
  <si>
    <t>Окно № 9</t>
  </si>
  <si>
    <t>Окно № 10</t>
  </si>
  <si>
    <t>Окно № 11</t>
  </si>
  <si>
    <t>Окно № 12</t>
  </si>
  <si>
    <t>площадь</t>
  </si>
  <si>
    <t xml:space="preserve">Двери в несущей облицовочной стене </t>
  </si>
  <si>
    <t>Дверь № 1</t>
  </si>
  <si>
    <t>Дверь № 2</t>
  </si>
  <si>
    <t>Дверь № 3</t>
  </si>
  <si>
    <t>Дверь № 4</t>
  </si>
  <si>
    <t>Дверь № 5</t>
  </si>
  <si>
    <t>Двери в несущей внутренней стене</t>
  </si>
  <si>
    <t>Двери в перегородках</t>
  </si>
  <si>
    <t>Все двери посчитать вручную</t>
  </si>
  <si>
    <t>Высота</t>
  </si>
  <si>
    <t>кол-во рядов</t>
  </si>
  <si>
    <t>кирпича в ряду</t>
  </si>
  <si>
    <t>Вентиляция</t>
  </si>
  <si>
    <t>Вент. 3</t>
  </si>
  <si>
    <t>Вент. 4</t>
  </si>
  <si>
    <t>Вент. 5</t>
  </si>
  <si>
    <t>итого (шт.)</t>
  </si>
  <si>
    <t>шт.</t>
  </si>
  <si>
    <t>одинарный</t>
  </si>
  <si>
    <t>полуторный</t>
  </si>
  <si>
    <t>уголок длина</t>
  </si>
  <si>
    <t>Окно № 13</t>
  </si>
  <si>
    <t>Окно № 14</t>
  </si>
  <si>
    <t>Окно № 15</t>
  </si>
  <si>
    <t>Окно № 16</t>
  </si>
  <si>
    <t>Окно № 17</t>
  </si>
  <si>
    <t>Окно № 18</t>
  </si>
  <si>
    <t>Вент. 2 канала</t>
  </si>
  <si>
    <t>Вент. 3 канала</t>
  </si>
  <si>
    <t>Аэробел</t>
  </si>
  <si>
    <t>Аэробел+облиц. кирп</t>
  </si>
  <si>
    <t>СКЦ + облиц.кирп</t>
  </si>
  <si>
    <t>материал стен</t>
  </si>
  <si>
    <t>песок (а/м)</t>
  </si>
  <si>
    <t>цемент (мешков)</t>
  </si>
  <si>
    <t>цоколь</t>
  </si>
  <si>
    <t>стены</t>
  </si>
  <si>
    <t>СКЦ (200х200х400)</t>
  </si>
  <si>
    <t>Газосиликат (400х200х600)</t>
  </si>
  <si>
    <t>Газосиликат (300х200х600)</t>
  </si>
  <si>
    <t>Газосиликат (150х200х600)</t>
  </si>
  <si>
    <t>уголок длина для облицовки</t>
  </si>
  <si>
    <t>кирпич одинарный</t>
  </si>
  <si>
    <t>кирпич полуторный</t>
  </si>
  <si>
    <t>СКЦ цоколь</t>
  </si>
  <si>
    <t>СКЦ стена</t>
  </si>
  <si>
    <t>Газосиликат</t>
  </si>
  <si>
    <t>в 1 поддоне</t>
  </si>
  <si>
    <t>2 м3</t>
  </si>
  <si>
    <t>СКЦ (120х200х400)</t>
  </si>
  <si>
    <t>СКЦ (90х200х400)</t>
  </si>
  <si>
    <t>Дверь № 6</t>
  </si>
  <si>
    <t>Дверь № 7</t>
  </si>
  <si>
    <t>Дверь № 8</t>
  </si>
  <si>
    <t>Дверь № 9</t>
  </si>
  <si>
    <t>В 1 м3 кладки</t>
  </si>
  <si>
    <t>Доставка,  6 поддонов</t>
  </si>
  <si>
    <t>меш</t>
  </si>
  <si>
    <t>Расход материалов</t>
  </si>
  <si>
    <r>
      <rPr>
        <b/>
        <sz val="11"/>
        <color theme="1"/>
        <rFont val="Calibri"/>
        <family val="2"/>
        <charset val="204"/>
        <scheme val="minor"/>
      </rPr>
      <t>Цемент</t>
    </r>
    <r>
      <rPr>
        <sz val="11"/>
        <color theme="1"/>
        <rFont val="Calibri"/>
        <family val="2"/>
        <charset val="204"/>
        <scheme val="minor"/>
      </rPr>
      <t xml:space="preserve"> на 1 М3 кладки кирпича 120*250*65</t>
    </r>
  </si>
  <si>
    <r>
      <rPr>
        <b/>
        <sz val="11"/>
        <color theme="1"/>
        <rFont val="Calibri"/>
        <family val="2"/>
        <charset val="204"/>
        <scheme val="minor"/>
      </rPr>
      <t>Цемент</t>
    </r>
    <r>
      <rPr>
        <sz val="11"/>
        <color theme="1"/>
        <rFont val="Calibri"/>
        <family val="2"/>
        <charset val="204"/>
        <scheme val="minor"/>
      </rPr>
      <t xml:space="preserve"> На 1 м3 кладки блока СКЦ 190*190*390</t>
    </r>
  </si>
  <si>
    <r>
      <t xml:space="preserve">Клей газосиликат </t>
    </r>
    <r>
      <rPr>
        <sz val="11"/>
        <color theme="1"/>
        <rFont val="Calibri"/>
        <family val="2"/>
        <charset val="204"/>
        <scheme val="minor"/>
      </rPr>
      <t>на 1 м3 кладки газосиликата</t>
    </r>
  </si>
  <si>
    <t>Итого со скидкой 0%</t>
  </si>
  <si>
    <t>Кровля</t>
  </si>
  <si>
    <t>Площадь кровли:</t>
  </si>
  <si>
    <t>Двускатная - квадратуру дома умножаем на 1,4</t>
  </si>
  <si>
    <t>четырехскатная - квадратуру дома умножаем на 1,5</t>
  </si>
  <si>
    <t>Сложная кровля - квадратуру дома умножаем на 1,7</t>
  </si>
  <si>
    <t>таблица класса и марки бетона</t>
  </si>
  <si>
    <t>Класс бетона</t>
  </si>
  <si>
    <t>Средняя прочность, кгс/см2</t>
  </si>
  <si>
    <t>марка бетона</t>
  </si>
  <si>
    <t>B5</t>
  </si>
  <si>
    <t>B7,5</t>
  </si>
  <si>
    <t>B10</t>
  </si>
  <si>
    <t>B12,5</t>
  </si>
  <si>
    <t>B15</t>
  </si>
  <si>
    <t>B20</t>
  </si>
  <si>
    <t>B25</t>
  </si>
  <si>
    <t>B30</t>
  </si>
  <si>
    <t>B35</t>
  </si>
  <si>
    <t>B40</t>
  </si>
  <si>
    <t>B45</t>
  </si>
  <si>
    <t>B50</t>
  </si>
  <si>
    <t>B55</t>
  </si>
  <si>
    <t>B60</t>
  </si>
  <si>
    <t>М75</t>
  </si>
  <si>
    <t>М100</t>
  </si>
  <si>
    <t>М150</t>
  </si>
  <si>
    <t>М200</t>
  </si>
  <si>
    <t>М250</t>
  </si>
  <si>
    <t>М350</t>
  </si>
  <si>
    <t>М400</t>
  </si>
  <si>
    <t>М450</t>
  </si>
  <si>
    <t>М550</t>
  </si>
  <si>
    <t>М5600</t>
  </si>
  <si>
    <t>М600</t>
  </si>
  <si>
    <t>М700</t>
  </si>
  <si>
    <t>М800</t>
  </si>
  <si>
    <t>№п/п</t>
  </si>
  <si>
    <t>материал</t>
  </si>
  <si>
    <t>плотность, кг/м³</t>
  </si>
  <si>
    <t>теплопроводность, Вт/(м*К)</t>
  </si>
  <si>
    <t>паропроницаемость</t>
  </si>
  <si>
    <t>кол-во на поддоне</t>
  </si>
  <si>
    <r>
      <t>кол-во в 1м</t>
    </r>
    <r>
      <rPr>
        <sz val="11"/>
        <color theme="1"/>
        <rFont val="Calibri"/>
        <family val="2"/>
        <charset val="204"/>
      </rPr>
      <t>³</t>
    </r>
  </si>
  <si>
    <t>железобетон</t>
  </si>
  <si>
    <t>блок СКЦ 390*190*188</t>
  </si>
  <si>
    <t>бетон</t>
  </si>
  <si>
    <t>блок СКЦ 390*90*188</t>
  </si>
  <si>
    <t>керамзитобетон</t>
  </si>
  <si>
    <t>блок СКЦ 390*120*188</t>
  </si>
  <si>
    <t>кирпич 250*120*88</t>
  </si>
  <si>
    <t>пенобетон</t>
  </si>
  <si>
    <t>кирпич 250*120*65</t>
  </si>
  <si>
    <t>кирпич 250*85*65</t>
  </si>
  <si>
    <t>минвата</t>
  </si>
  <si>
    <t>Аэробел 625*100*200</t>
  </si>
  <si>
    <t>Аэробел 625*150*200</t>
  </si>
  <si>
    <t>Аэробел 625*200*200</t>
  </si>
  <si>
    <t>пенополистирол</t>
  </si>
  <si>
    <t>Аэробел 625*250*200</t>
  </si>
  <si>
    <t>экструдированный пенополистирол</t>
  </si>
  <si>
    <t>Аэробел 625*300*200</t>
  </si>
  <si>
    <t>Аэробел 625*300*250</t>
  </si>
  <si>
    <t>Аэробел 625*375*200</t>
  </si>
  <si>
    <t>Аэробел 625*400*200</t>
  </si>
  <si>
    <t>пенополиуретан</t>
  </si>
  <si>
    <t>керамзит</t>
  </si>
  <si>
    <t>пеностекло</t>
  </si>
  <si>
    <t xml:space="preserve">аэробел </t>
  </si>
  <si>
    <t>подсказки</t>
  </si>
  <si>
    <t>арматура заказывается кратно       11,7м</t>
  </si>
  <si>
    <t>арматура стеклопластиковая кратно 50м</t>
  </si>
  <si>
    <t>сетка заказывается кратно       50 м</t>
  </si>
  <si>
    <t>уголок заказывается кратно     6/12м</t>
  </si>
  <si>
    <t>профильная труба кратно        12м</t>
  </si>
  <si>
    <t>на манипуляторе заказывается 6 поддонов</t>
  </si>
  <si>
    <t>число связей      5шт/1м²</t>
  </si>
  <si>
    <r>
      <t>число резов= число углов*2*кол-во рядов (</t>
    </r>
    <r>
      <rPr>
        <sz val="11"/>
        <color theme="1"/>
        <rFont val="Calibri"/>
        <family val="2"/>
        <charset val="204"/>
      </rPr>
      <t>≈</t>
    </r>
    <r>
      <rPr>
        <sz val="11"/>
        <color theme="1"/>
        <rFont val="Calibri"/>
        <family val="2"/>
        <charset val="204"/>
        <scheme val="minor"/>
      </rPr>
      <t xml:space="preserve"> 10% от объёма штучного мат-ла)</t>
    </r>
  </si>
  <si>
    <t>площадь кровли=площадь помещения*1,4(двухскатка), *1,5(четырёхскатка), *1,7(сложная кровля)</t>
  </si>
  <si>
    <t>плюс 3-5% к заказу облицовочного кирпича на брак</t>
  </si>
  <si>
    <t>песок заказывать кратно 12 м³</t>
  </si>
  <si>
    <t>шаг для подшивки потолка 40см</t>
  </si>
  <si>
    <t>оптимальное число пик на забор 9шт/м</t>
  </si>
  <si>
    <t>саморезы на забор 10шт на лист при двух горизонтальных несущих</t>
  </si>
  <si>
    <t>Облицовочный кирпич берется с учетом запаса 5%, а затем кратно поддонам</t>
  </si>
  <si>
    <t>армирование газосиликата арматурой осуществляется каждые 4 ряда, в среднем 4 раза за этаж 3 метра</t>
  </si>
  <si>
    <t>Грунт</t>
  </si>
  <si>
    <t>Глубина заложения фундамента</t>
  </si>
  <si>
    <t>Щебень, галька с песчаным заполнением</t>
  </si>
  <si>
    <t>Дресва, гравийный грунт из горных пород</t>
  </si>
  <si>
    <t>Песок гравелистый и крупный</t>
  </si>
  <si>
    <t>Глина твердая</t>
  </si>
  <si>
    <t>Щебень, галька с илистым заполнением</t>
  </si>
  <si>
    <t>Песок средней крупности</t>
  </si>
  <si>
    <t>Песок мелкий маловлажный</t>
  </si>
  <si>
    <t>Суглинок</t>
  </si>
  <si>
    <t>Глина пластичная</t>
  </si>
  <si>
    <t>Супесь</t>
  </si>
  <si>
    <t>Песок мелкий очень влажный</t>
  </si>
  <si>
    <t>Тип грунта</t>
  </si>
  <si>
    <t>Плотный грунт</t>
  </si>
  <si>
    <t>Грунт средней плотности</t>
  </si>
  <si>
    <t>Песок крупный</t>
  </si>
  <si>
    <t>Песок среднего размера</t>
  </si>
  <si>
    <t>Супесь (сухая)</t>
  </si>
  <si>
    <t>Супесь влажная (пластичная)</t>
  </si>
  <si>
    <t>Мелкий песок (маловлажный)</t>
  </si>
  <si>
    <t>Мелкий песок (влажный)</t>
  </si>
  <si>
    <t>Глина (сухая)</t>
  </si>
  <si>
    <t>Глина влажная (пластичная)</t>
  </si>
  <si>
    <t>Суглинок (сухой)</t>
  </si>
  <si>
    <t>Суглинок влажный (пластичный)</t>
  </si>
  <si>
    <t>1 – 1,5м</t>
  </si>
  <si>
    <t>2 – 2,5м</t>
  </si>
  <si>
    <t>ТЕПЛОПРОВОДНОСТЬ И ПАРОПРОНИЦАЕМОСТЬ МАТЕРИАЛОВ</t>
  </si>
  <si>
    <r>
      <t>Таблица допустимого давления на грунт, кг/см</t>
    </r>
    <r>
      <rPr>
        <b/>
        <vertAlign val="superscript"/>
        <sz val="12"/>
        <color rgb="FF3B95CA"/>
        <rFont val="Verdana"/>
        <family val="2"/>
        <charset val="204"/>
      </rPr>
      <t>2</t>
    </r>
    <r>
      <rPr>
        <b/>
        <sz val="12"/>
        <color rgb="FF3B95CA"/>
        <rFont val="Verdana"/>
        <family val="2"/>
        <charset val="204"/>
      </rPr>
      <t xml:space="preserve"> .</t>
    </r>
  </si>
  <si>
    <r>
      <t>Таблица плотности и несущей способности различных грунтов.  кг/см</t>
    </r>
    <r>
      <rPr>
        <b/>
        <vertAlign val="superscript"/>
        <sz val="12"/>
        <color rgb="FF3B95CA"/>
        <rFont val="Verdana"/>
        <family val="2"/>
        <charset val="204"/>
      </rPr>
      <t>2</t>
    </r>
    <r>
      <rPr>
        <b/>
        <sz val="12"/>
        <color rgb="FF3B95CA"/>
        <rFont val="Verdana"/>
        <family val="2"/>
        <charset val="204"/>
      </rPr>
      <t xml:space="preserve"> .</t>
    </r>
  </si>
  <si>
    <t>дерево (сосна)</t>
  </si>
  <si>
    <t>Керамический блок пустотелый</t>
  </si>
  <si>
    <t>Керамический кирпич полнотелый</t>
  </si>
  <si>
    <t>РАЙОН</t>
  </si>
  <si>
    <t>Беломестное</t>
  </si>
  <si>
    <t>Новая Таволжанка</t>
  </si>
  <si>
    <t>Беловское</t>
  </si>
  <si>
    <t>Октябрьский</t>
  </si>
  <si>
    <t>Бессоновка</t>
  </si>
  <si>
    <t>Ольшанец</t>
  </si>
  <si>
    <t>Безлюдовка</t>
  </si>
  <si>
    <t>Орлова</t>
  </si>
  <si>
    <t>Бл. Игуменка</t>
  </si>
  <si>
    <t>Петропавловка</t>
  </si>
  <si>
    <t>Борисовка</t>
  </si>
  <si>
    <t>Полит отдел</t>
  </si>
  <si>
    <t>Болдыревка</t>
  </si>
  <si>
    <t>Прохоровка</t>
  </si>
  <si>
    <t>Болховец</t>
  </si>
  <si>
    <t>Пролетарский</t>
  </si>
  <si>
    <t>Веселая Лопань</t>
  </si>
  <si>
    <t>Пушкарное</t>
  </si>
  <si>
    <t>Верхний Ольшанец</t>
  </si>
  <si>
    <t>Ракитное</t>
  </si>
  <si>
    <t>Вислое</t>
  </si>
  <si>
    <t>Раздабаркина</t>
  </si>
  <si>
    <t>Головчино</t>
  </si>
  <si>
    <t>Разумное</t>
  </si>
  <si>
    <t>Головино</t>
  </si>
  <si>
    <t>Разумное 71</t>
  </si>
  <si>
    <t>Гостищево</t>
  </si>
  <si>
    <t>Репное</t>
  </si>
  <si>
    <t>Гремячье -Ломово</t>
  </si>
  <si>
    <t>Северный</t>
  </si>
  <si>
    <t>Графовка</t>
  </si>
  <si>
    <t>Северный дачи</t>
  </si>
  <si>
    <t>Грайворон</t>
  </si>
  <si>
    <t>Стрелецкое</t>
  </si>
  <si>
    <t>Грязное</t>
  </si>
  <si>
    <t>Стрелецкое 23,23А,43</t>
  </si>
  <si>
    <t>Дальняя Игуменка</t>
  </si>
  <si>
    <t>Стрелецкое 72, 73, 59</t>
  </si>
  <si>
    <t>Долбино</t>
  </si>
  <si>
    <t>Севрюково</t>
  </si>
  <si>
    <t>Драгунское</t>
  </si>
  <si>
    <t>Строитель</t>
  </si>
  <si>
    <t>Драгунское (Яковлевскийр-н)</t>
  </si>
  <si>
    <t>Таврово 1,2,7</t>
  </si>
  <si>
    <t>Дубовое</t>
  </si>
  <si>
    <t>Таврово( остальные)</t>
  </si>
  <si>
    <t>Дубовская Застава</t>
  </si>
  <si>
    <t>Томаровка</t>
  </si>
  <si>
    <t>Ерик</t>
  </si>
  <si>
    <t>Хохлово</t>
  </si>
  <si>
    <t>Жданово</t>
  </si>
  <si>
    <t>Шопино</t>
  </si>
  <si>
    <t>Журавлевка</t>
  </si>
  <si>
    <t>Красный Восток( Шопино)</t>
  </si>
  <si>
    <t>Зеленая Поляна</t>
  </si>
  <si>
    <t>Шишино</t>
  </si>
  <si>
    <t>Ивня</t>
  </si>
  <si>
    <t>Шебекино</t>
  </si>
  <si>
    <t>Киселево</t>
  </si>
  <si>
    <t>Шляхово</t>
  </si>
  <si>
    <t>Комсомолец</t>
  </si>
  <si>
    <t>Яковлево</t>
  </si>
  <si>
    <t>Крутой Лог</t>
  </si>
  <si>
    <t>Никольское ИЖС</t>
  </si>
  <si>
    <t>Короча</t>
  </si>
  <si>
    <t>Нелидовка</t>
  </si>
  <si>
    <t>Красная Яруга</t>
  </si>
  <si>
    <t>Крейда</t>
  </si>
  <si>
    <t>Крейда СИЗО</t>
  </si>
  <si>
    <t>Кустовое</t>
  </si>
  <si>
    <t>Магистральная</t>
  </si>
  <si>
    <t>Маслова Пристань</t>
  </si>
  <si>
    <t>Доставка  Воды</t>
  </si>
  <si>
    <t>М-н Восточный</t>
  </si>
  <si>
    <t>Майский 80</t>
  </si>
  <si>
    <t>Майский</t>
  </si>
  <si>
    <t>Майский 8</t>
  </si>
  <si>
    <t>М-н  Юго-Западный 2\2</t>
  </si>
  <si>
    <t>М-н Юго-Западный 2\4</t>
  </si>
  <si>
    <t>М-н 41</t>
  </si>
  <si>
    <t>М-н Улитка</t>
  </si>
  <si>
    <t>Монастырский Лес</t>
  </si>
  <si>
    <t>Мелихово</t>
  </si>
  <si>
    <t>Утепление кровли умножает на коэф. 0,9 от общей квадратуры кровли</t>
  </si>
  <si>
    <t>P</t>
  </si>
  <si>
    <t>H</t>
  </si>
  <si>
    <t>S стен</t>
  </si>
  <si>
    <t>S пола, потолка</t>
  </si>
  <si>
    <t>окно L</t>
  </si>
  <si>
    <t>окно H</t>
  </si>
  <si>
    <t>S окно</t>
  </si>
  <si>
    <t>двери L</t>
  </si>
  <si>
    <t>двери H</t>
  </si>
  <si>
    <t xml:space="preserve"> Sдвери</t>
  </si>
  <si>
    <t>S общ.</t>
  </si>
  <si>
    <t>зал</t>
  </si>
  <si>
    <t>1спальня</t>
  </si>
  <si>
    <t>2спальня</t>
  </si>
  <si>
    <t>кухня</t>
  </si>
  <si>
    <t>ванна</t>
  </si>
  <si>
    <t>туалет</t>
  </si>
  <si>
    <t>коридор</t>
  </si>
  <si>
    <t>балкон</t>
  </si>
  <si>
    <t>Цоколь кирпич цемент</t>
  </si>
  <si>
    <t>Цоколь блок цемент</t>
  </si>
  <si>
    <t>Кол-во мешков=шт кирпича/400*0,25*8+2</t>
  </si>
  <si>
    <t>Кол-во мешков=шт блока/62,5*0,15*8+2</t>
  </si>
  <si>
    <t xml:space="preserve">Итого </t>
  </si>
  <si>
    <t>Электроника CHINT</t>
  </si>
  <si>
    <t>Контактор NC1-3210</t>
  </si>
  <si>
    <t>Контактор NC1-2510</t>
  </si>
  <si>
    <t>Контактор NC1-1810</t>
  </si>
  <si>
    <t>Контактор NC1-0910</t>
  </si>
  <si>
    <t>Приставка к контакторам F4-22</t>
  </si>
  <si>
    <t>Итого</t>
  </si>
  <si>
    <t xml:space="preserve">Фильтры </t>
  </si>
  <si>
    <t>Becool BC-OF-085 5/8</t>
  </si>
  <si>
    <t>Becool BC-OF-054 1/2</t>
  </si>
  <si>
    <t>Alco ASD-75S11</t>
  </si>
  <si>
    <t>Danfoss DCL 166S</t>
  </si>
  <si>
    <t>Becool BCDS-487</t>
  </si>
  <si>
    <t>Danfoss Elininator DCL 306S</t>
  </si>
  <si>
    <t xml:space="preserve">Sanhua DTGF 305S </t>
  </si>
  <si>
    <t>Регуляторы уровня масла</t>
  </si>
  <si>
    <t xml:space="preserve">Becool BC-OM1-BB (IP65) </t>
  </si>
  <si>
    <t>Becool BC-OM1-CE</t>
  </si>
  <si>
    <t>Emerson OM3-020</t>
  </si>
  <si>
    <t>Соленоид Danfoss BC-EMV3-38S</t>
  </si>
  <si>
    <t>Соленоид Danfoss EVR6 032F1213</t>
  </si>
  <si>
    <t>Соленоид Danfoss EVR6 032F1236</t>
  </si>
  <si>
    <t>Соленоид Danfoss EVR3 032F1208</t>
  </si>
  <si>
    <t>Вентиль шаровый Danfoss GBC 16S</t>
  </si>
  <si>
    <t>Вентиль шаровый Danfoss GBC 12S</t>
  </si>
  <si>
    <t>Вентиль шаровый SANHUA SBV(M)-A6YHSY-1-S</t>
  </si>
  <si>
    <t>Соленоиды, вентили шаровые, обратные клапаны</t>
  </si>
  <si>
    <t>Клапан обратный Danfoss NRV-22S</t>
  </si>
  <si>
    <t>Контроллеры</t>
  </si>
  <si>
    <t>Danfoss ERC 211</t>
  </si>
  <si>
    <t>Danfoss EKC 202B</t>
  </si>
  <si>
    <t>Danfoss EKC 102А</t>
  </si>
  <si>
    <t>Dixell XR60CX</t>
  </si>
  <si>
    <t>Dixell XR20CX</t>
  </si>
  <si>
    <t>Dixell XC35CX</t>
  </si>
  <si>
    <t>Dixell XC15CX</t>
  </si>
  <si>
    <t>Dixell XC650CX</t>
  </si>
  <si>
    <t>Dixell XC645CX</t>
  </si>
  <si>
    <t>Dixell XEV02D</t>
  </si>
  <si>
    <t>Dixell XRi77CX</t>
  </si>
  <si>
    <t>Компрессоры</t>
  </si>
  <si>
    <t>ZENNY ZC134A-160</t>
  </si>
  <si>
    <t>EMBRACO EMT6152GK</t>
  </si>
  <si>
    <t>EMBRACO NT2180GK</t>
  </si>
  <si>
    <t>COPELAND ZF13K4E-TFD-551</t>
  </si>
  <si>
    <t>Спецификация ЗИП</t>
  </si>
  <si>
    <r>
      <t>Итого по всем разделам</t>
    </r>
    <r>
      <rPr>
        <b/>
        <sz val="12"/>
        <color theme="8" tint="-0.249977111117893"/>
        <rFont val="Cambria"/>
        <family val="1"/>
        <charset val="204"/>
        <scheme val="major"/>
      </rPr>
      <t xml:space="preserve"> со скидкой 0%</t>
    </r>
  </si>
  <si>
    <t>Автомат ABB MS 116-10</t>
  </si>
  <si>
    <t>Автомат ABB MS 116-20</t>
  </si>
  <si>
    <t>Автомат ABB MS 116-16</t>
  </si>
  <si>
    <t>Реле давления (Прессостат) КР1  060-110166</t>
  </si>
  <si>
    <t>Реле давления (Прессостат) КР5  060-117166</t>
  </si>
  <si>
    <t>Реле давления (Прессостат) КР15  060-124166</t>
  </si>
  <si>
    <t>Таймер задержки CARLO GAVAZZI DAA51CM24</t>
  </si>
  <si>
    <t>Модульное реле времени Finder 80.11.0.240.0000</t>
  </si>
  <si>
    <t>Катушка электромагнитная Emerson ASC3-24V/50-60Hz</t>
  </si>
  <si>
    <t>Катушка электромагнитная Emerson ASC3-230 VAC</t>
  </si>
  <si>
    <t>Катушка электромагнитная Emerson ASC3-24 VAC</t>
  </si>
  <si>
    <t>Катушки, мониторы, реле, авт-ты, датчики, транс-ры</t>
  </si>
  <si>
    <t>Датчик давления Eliwell EWPA 007</t>
  </si>
  <si>
    <t>Интерфейсный модель BUS Eliwell BA10000R3700</t>
  </si>
  <si>
    <t>Монитор напряжения РНПП-311</t>
  </si>
  <si>
    <t>Реле промежуточное Finder 62.82.8.230.0300</t>
  </si>
  <si>
    <t>Реле промежуточное Finder 40.52.8.230….</t>
  </si>
  <si>
    <t>Разъем 9575SMA</t>
  </si>
  <si>
    <t xml:space="preserve">Трансформатор Dixell TF5 </t>
  </si>
  <si>
    <t>Вентиляторы</t>
  </si>
  <si>
    <t>EBMPAPST A8D640-AM01-01</t>
  </si>
  <si>
    <t>EBMPAPST S2E250AL06-11</t>
  </si>
  <si>
    <t>ZIEHL-ABEGG FN050-6EK 4F V7P1</t>
  </si>
  <si>
    <t>EBMPAPST 4656N</t>
  </si>
  <si>
    <t>SUNFLOW FM15050A2HBL</t>
  </si>
  <si>
    <t>EMBRACO NJ9232GK б/у</t>
  </si>
  <si>
    <t>Виброгасители</t>
  </si>
  <si>
    <t xml:space="preserve">Frigopoint FP-VA-138 </t>
  </si>
  <si>
    <t xml:space="preserve">Frigopoint FP-VA-038 </t>
  </si>
  <si>
    <t>Frigopoint FP-VA-012</t>
  </si>
  <si>
    <t>Frigopoint FP-VA-034</t>
  </si>
  <si>
    <t>Frigopoint FP-VA-078</t>
  </si>
  <si>
    <t>VAS-35</t>
  </si>
  <si>
    <t>Саморегулирующийся нагреватель картера НК 5.4-0.5</t>
  </si>
  <si>
    <t>Регулятор скорости Dixell XV308K-70120 Slave</t>
  </si>
  <si>
    <t>Регулятор давления конденсации РДК-8.4 Mitsubishi El.</t>
  </si>
  <si>
    <t>Сердечник фильтра Emerson H-48</t>
  </si>
  <si>
    <t>Вставка антикислотная Danfoss 48-DA</t>
  </si>
  <si>
    <t>Вставка грубой очистки Danfoss 47-F</t>
  </si>
  <si>
    <t xml:space="preserve">Сердечник фильтра-осушителя Danfoss 48-DC </t>
  </si>
  <si>
    <t>Реле давления Alco PS1-A5A</t>
  </si>
  <si>
    <t>Переходник резьбовой Alco OM0-CCA</t>
  </si>
  <si>
    <t>Набор для подключения к водопроводу UNOX XC660</t>
  </si>
  <si>
    <t>Ручка для холодильной камеры с замком</t>
  </si>
  <si>
    <t xml:space="preserve">шт </t>
  </si>
  <si>
    <t>Насос дренажный Suermann SI2100</t>
  </si>
  <si>
    <t xml:space="preserve">Клапан электро-ный Parker фланец 32x32мм XS03XS6F </t>
  </si>
  <si>
    <t xml:space="preserve">Клапан электро-ный Parker BX38453 483510P0F </t>
  </si>
  <si>
    <t>Дифф. клапан обратный FP-DV-038-35-3,0 Frigopoint</t>
  </si>
  <si>
    <t>Клапан предохранительный FP-SV-038 Frigopoint</t>
  </si>
  <si>
    <t>Катушка электромагнитная Danfoss 018F6701</t>
  </si>
  <si>
    <t>Клапан электро-ный ODE 31A1AR15</t>
  </si>
  <si>
    <t>Weiguang FC(YJF)8025HB</t>
  </si>
  <si>
    <t>Реле времени Danfoss 047H3104</t>
  </si>
  <si>
    <t>Твердотельное реле KIPPRIBOR HD2544ZA2</t>
  </si>
  <si>
    <t>Вентиль терморегулирующий TES 2 Danfoss 068Z3403</t>
  </si>
  <si>
    <t>Магнитный стартер для тестомеса HKN-M30SN2V HURAKAN</t>
  </si>
  <si>
    <t>Контактор EATON DILEM 12-10 XTMC12A10F</t>
  </si>
  <si>
    <t>Проводной пульт для кондиционера GREE Z7A351</t>
  </si>
  <si>
    <t>Реле защиты двигателя GRANCONTROL P40</t>
  </si>
  <si>
    <t>Панель управления scheda 215042</t>
  </si>
  <si>
    <t>Кран пуска воды 24V 50/60Hz 952706030 для кофемашин CIMBALI, FAEMA</t>
  </si>
  <si>
    <t>Термостат WQS-125</t>
  </si>
  <si>
    <t>Крепление крана подачи воды APPIA II NUOVA SIMONELLI 07300112</t>
  </si>
  <si>
    <t>ШТУЦЕР 1/4 ДЛЯ КОФЕМАШИН NUOVA SIMONELLI (07300100.M8)</t>
  </si>
  <si>
    <t>Диффузор NUOVA SIMONELLI 07300183</t>
  </si>
  <si>
    <t>Контактор CJX2-1210</t>
  </si>
  <si>
    <t>Блок питания водозащищенный SLA-75-12</t>
  </si>
  <si>
    <t>Гибкий ТЭН (ПЭН трубки слива) 8Вт</t>
  </si>
  <si>
    <t>ASTIL Напр. шариковые Y8113 400мм 45мм</t>
  </si>
  <si>
    <t>Danfoss Сервисный набор для EVR 4, 6, 8032F5466</t>
  </si>
  <si>
    <t>Датчик давления Dixell PP30 2,0MT PVC</t>
  </si>
  <si>
    <t>Датчик давления Dixell PP11 2,0MT PVC</t>
  </si>
  <si>
    <t>Клапанный узел Danfoss 068-2007</t>
  </si>
  <si>
    <t>Клапанный узел Danfoss 068-2008</t>
  </si>
  <si>
    <t>Клапанный узел Danfoss 068-2009</t>
  </si>
  <si>
    <t>Клапанный узел Danfoss 068-2010</t>
  </si>
  <si>
    <t>Клапанный узел Danfoss 068-2015</t>
  </si>
  <si>
    <t>Контактор APACH 020TEL0003 230V 20A ABB</t>
  </si>
  <si>
    <t>Плата блока управления SM2088C 22F ZD90F MURENKING</t>
  </si>
  <si>
    <t>Клапан электро-ный Parker FB-09</t>
  </si>
  <si>
    <t>Тэн Нагревательный Элемент Kocateq HP4500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</si>
</sst>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&quot;р.&quot;"/>
    <numFmt numFmtId="165" formatCode="0.0"/>
  </numFmts>
  <fonts count="3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u/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Cambria"/>
      <family val="1"/>
      <charset val="204"/>
      <scheme val="major"/>
    </font>
    <font>
      <sz val="11"/>
      <color theme="1"/>
      <name val="Cambria"/>
      <family val="1"/>
      <charset val="204"/>
      <scheme val="major"/>
    </font>
    <font>
      <sz val="12"/>
      <color theme="1"/>
      <name val="Cambria"/>
      <family val="1"/>
      <charset val="204"/>
      <scheme val="major"/>
    </font>
    <font>
      <sz val="12"/>
      <color theme="0"/>
      <name val="Cambria"/>
      <family val="1"/>
      <charset val="204"/>
      <scheme val="major"/>
    </font>
    <font>
      <b/>
      <sz val="12"/>
      <color theme="0"/>
      <name val="Cambria"/>
      <family val="1"/>
      <charset val="204"/>
      <scheme val="major"/>
    </font>
    <font>
      <i/>
      <sz val="20"/>
      <color theme="1"/>
      <name val="Calibri"/>
      <family val="2"/>
      <charset val="204"/>
      <scheme val="minor"/>
    </font>
    <font>
      <i/>
      <sz val="20"/>
      <color theme="1"/>
      <name val="Cambria"/>
      <family val="1"/>
      <charset val="204"/>
      <scheme val="major"/>
    </font>
    <font>
      <sz val="20"/>
      <color theme="1"/>
      <name val="Cambria"/>
      <family val="1"/>
      <charset val="204"/>
      <scheme val="major"/>
    </font>
    <font>
      <b/>
      <sz val="12"/>
      <color theme="8" tint="-0.249977111117893"/>
      <name val="Cambria"/>
      <family val="1"/>
      <charset val="204"/>
      <scheme val="major"/>
    </font>
    <font>
      <sz val="11"/>
      <color theme="8" tint="-0.249977111117893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9"/>
      <color rgb="FF000000"/>
      <name val="Verdana"/>
      <family val="2"/>
      <charset val="204"/>
    </font>
    <font>
      <b/>
      <sz val="9"/>
      <color rgb="FF000000"/>
      <name val="Verdana"/>
      <family val="2"/>
      <charset val="204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2"/>
      <color rgb="FF3B95CA"/>
      <name val="Verdana"/>
      <family val="2"/>
      <charset val="204"/>
    </font>
    <font>
      <b/>
      <vertAlign val="superscript"/>
      <sz val="12"/>
      <color rgb="FF3B95CA"/>
      <name val="Verdana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1"/>
      <color theme="0"/>
      <name val="Cambria"/>
      <family val="1"/>
      <charset val="204"/>
      <scheme val="major"/>
    </font>
    <font>
      <sz val="12"/>
      <name val="Cambria"/>
      <family val="1"/>
      <charset val="204"/>
      <scheme val="major"/>
    </font>
    <font>
      <sz val="12"/>
      <color rgb="FF000000"/>
      <name val="Cambria"/>
      <family val="1"/>
      <charset val="204"/>
      <scheme val="major"/>
    </font>
    <font>
      <sz val="12"/>
      <name val="Cambria"/>
      <family val="1"/>
      <charset val="204"/>
      <scheme val="major"/>
    </font>
    <font>
      <sz val="10"/>
      <name val="Cambria"/>
      <family val="1"/>
      <charset val="204"/>
      <scheme val="major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wrapText="1"/>
    </xf>
  </cellStyleXfs>
  <cellXfs count="165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0" fontId="4" fillId="0" borderId="0" xfId="0" applyFont="1"/>
    <xf numFmtId="2" fontId="0" fillId="4" borderId="1" xfId="0" applyNumberFormat="1" applyFill="1" applyBorder="1" applyAlignment="1">
      <alignment horizontal="center" wrapText="1"/>
    </xf>
    <xf numFmtId="0" fontId="8" fillId="2" borderId="1" xfId="0" applyFont="1" applyFill="1" applyBorder="1" applyAlignment="1">
      <alignment horizontal="justify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justify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justify" vertical="center" wrapText="1"/>
    </xf>
    <xf numFmtId="164" fontId="10" fillId="3" borderId="1" xfId="0" applyNumberFormat="1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 wrapText="1"/>
    </xf>
    <xf numFmtId="0" fontId="10" fillId="10" borderId="1" xfId="0" applyFont="1" applyFill="1" applyBorder="1" applyAlignment="1">
      <alignment horizontal="justify" vertical="center" wrapText="1"/>
    </xf>
    <xf numFmtId="164" fontId="10" fillId="10" borderId="1" xfId="0" applyNumberFormat="1" applyFont="1" applyFill="1" applyBorder="1" applyAlignment="1">
      <alignment horizontal="center" vertical="center"/>
    </xf>
    <xf numFmtId="164" fontId="10" fillId="3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2" fontId="0" fillId="5" borderId="1" xfId="0" applyNumberFormat="1" applyFill="1" applyBorder="1" applyAlignment="1">
      <alignment horizontal="center" wrapText="1"/>
    </xf>
    <xf numFmtId="165" fontId="0" fillId="6" borderId="1" xfId="0" applyNumberFormat="1" applyFill="1" applyBorder="1" applyAlignment="1">
      <alignment horizontal="center" wrapText="1"/>
    </xf>
    <xf numFmtId="2" fontId="0" fillId="0" borderId="1" xfId="0" applyNumberFormat="1" applyBorder="1" applyAlignment="1">
      <alignment horizontal="center" wrapText="1"/>
    </xf>
    <xf numFmtId="0" fontId="0" fillId="6" borderId="1" xfId="0" applyFill="1" applyBorder="1" applyAlignment="1">
      <alignment horizontal="center" wrapText="1"/>
    </xf>
    <xf numFmtId="0" fontId="2" fillId="0" borderId="0" xfId="0" applyFont="1" applyAlignment="1">
      <alignment wrapText="1"/>
    </xf>
    <xf numFmtId="1" fontId="0" fillId="0" borderId="0" xfId="0" applyNumberFormat="1" applyAlignment="1">
      <alignment wrapText="1"/>
    </xf>
    <xf numFmtId="0" fontId="0" fillId="0" borderId="1" xfId="0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0" fillId="5" borderId="1" xfId="0" applyFill="1" applyBorder="1" applyAlignment="1">
      <alignment horizontal="center" wrapText="1"/>
    </xf>
    <xf numFmtId="1" fontId="0" fillId="0" borderId="1" xfId="0" applyNumberFormat="1" applyBorder="1" applyAlignment="1">
      <alignment horizontal="center" wrapText="1"/>
    </xf>
    <xf numFmtId="0" fontId="1" fillId="9" borderId="5" xfId="0" applyFont="1" applyFill="1" applyBorder="1" applyAlignment="1">
      <alignment horizontal="center" wrapText="1"/>
    </xf>
    <xf numFmtId="0" fontId="1" fillId="9" borderId="1" xfId="0" applyFont="1" applyFill="1" applyBorder="1" applyAlignment="1">
      <alignment horizontal="center" wrapText="1"/>
    </xf>
    <xf numFmtId="0" fontId="0" fillId="0" borderId="5" xfId="0" applyBorder="1" applyAlignment="1">
      <alignment horizontal="left" wrapText="1"/>
    </xf>
    <xf numFmtId="0" fontId="0" fillId="0" borderId="1" xfId="0" applyFont="1" applyFill="1" applyBorder="1" applyAlignment="1">
      <alignment horizontal="center" wrapText="1"/>
    </xf>
    <xf numFmtId="0" fontId="0" fillId="0" borderId="1" xfId="0" applyFont="1" applyBorder="1" applyAlignment="1">
      <alignment horizontal="center" wrapText="1"/>
    </xf>
    <xf numFmtId="0" fontId="1" fillId="9" borderId="5" xfId="0" applyFont="1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0" xfId="0" applyFill="1" applyBorder="1" applyAlignment="1">
      <alignment wrapText="1"/>
    </xf>
    <xf numFmtId="0" fontId="0" fillId="8" borderId="5" xfId="0" applyFill="1" applyBorder="1" applyAlignment="1">
      <alignment horizontal="center" wrapText="1"/>
    </xf>
    <xf numFmtId="0" fontId="0" fillId="8" borderId="1" xfId="0" applyFill="1" applyBorder="1" applyAlignment="1">
      <alignment horizontal="center" wrapText="1"/>
    </xf>
    <xf numFmtId="0" fontId="0" fillId="0" borderId="5" xfId="0" applyFill="1" applyBorder="1" applyAlignment="1">
      <alignment wrapText="1"/>
    </xf>
    <xf numFmtId="0" fontId="0" fillId="8" borderId="6" xfId="0" applyFill="1" applyBorder="1" applyAlignment="1">
      <alignment horizontal="center" wrapText="1"/>
    </xf>
    <xf numFmtId="0" fontId="0" fillId="8" borderId="3" xfId="0" applyFill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1" fillId="8" borderId="5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wrapText="1"/>
    </xf>
    <xf numFmtId="2" fontId="0" fillId="0" borderId="0" xfId="0" applyNumberFormat="1" applyAlignment="1">
      <alignment horizontal="center" wrapText="1"/>
    </xf>
    <xf numFmtId="0" fontId="0" fillId="0" borderId="3" xfId="0" applyBorder="1" applyAlignment="1">
      <alignment horizontal="center" wrapText="1"/>
    </xf>
    <xf numFmtId="0" fontId="1" fillId="0" borderId="6" xfId="0" applyFont="1" applyFill="1" applyBorder="1" applyAlignment="1">
      <alignment wrapText="1"/>
    </xf>
    <xf numFmtId="49" fontId="13" fillId="0" borderId="0" xfId="0" applyNumberFormat="1" applyFont="1" applyAlignment="1">
      <alignment wrapText="1"/>
    </xf>
    <xf numFmtId="0" fontId="14" fillId="10" borderId="1" xfId="0" applyFont="1" applyFill="1" applyBorder="1" applyAlignment="1">
      <alignment horizontal="center" vertical="center" wrapText="1"/>
    </xf>
    <xf numFmtId="0" fontId="14" fillId="10" borderId="1" xfId="0" applyFont="1" applyFill="1" applyBorder="1" applyAlignment="1">
      <alignment horizontal="justify" vertical="center" wrapText="1"/>
    </xf>
    <xf numFmtId="164" fontId="14" fillId="10" borderId="1" xfId="0" applyNumberFormat="1" applyFont="1" applyFill="1" applyBorder="1" applyAlignment="1">
      <alignment horizontal="center" vertical="center"/>
    </xf>
    <xf numFmtId="0" fontId="15" fillId="0" borderId="0" xfId="0" applyFont="1"/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14" fillId="10" borderId="1" xfId="0" applyFont="1" applyFill="1" applyBorder="1" applyAlignment="1" applyProtection="1">
      <alignment horizontal="center" vertical="center" wrapText="1"/>
      <protection locked="0"/>
    </xf>
    <xf numFmtId="0" fontId="10" fillId="3" borderId="1" xfId="0" applyFont="1" applyFill="1" applyBorder="1" applyAlignment="1" applyProtection="1">
      <alignment horizontal="justify" vertical="center" wrapText="1"/>
      <protection locked="0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Fill="1" applyBorder="1"/>
    <xf numFmtId="0" fontId="0" fillId="0" borderId="4" xfId="0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wrapText="1" shrinkToFit="1"/>
    </xf>
    <xf numFmtId="0" fontId="0" fillId="0" borderId="0" xfId="0" applyFill="1"/>
    <xf numFmtId="0" fontId="0" fillId="0" borderId="1" xfId="0" applyFill="1" applyBorder="1" applyAlignment="1">
      <alignment horizontal="center" wrapText="1"/>
    </xf>
    <xf numFmtId="0" fontId="0" fillId="0" borderId="0" xfId="0" applyFill="1" applyAlignment="1">
      <alignment wrapText="1"/>
    </xf>
    <xf numFmtId="0" fontId="8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3" borderId="4" xfId="0" applyFill="1" applyBorder="1" applyAlignment="1">
      <alignment vertical="center"/>
    </xf>
    <xf numFmtId="0" fontId="0" fillId="0" borderId="4" xfId="0" applyBorder="1" applyAlignment="1">
      <alignment wrapText="1"/>
    </xf>
    <xf numFmtId="0" fontId="0" fillId="0" borderId="4" xfId="0" applyFill="1" applyBorder="1" applyAlignment="1"/>
    <xf numFmtId="0" fontId="17" fillId="0" borderId="8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18" fillId="0" borderId="8" xfId="0" applyFont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1" fillId="0" borderId="0" xfId="0" applyFont="1" applyAlignment="1"/>
    <xf numFmtId="0" fontId="24" fillId="0" borderId="14" xfId="0" applyFont="1" applyBorder="1" applyAlignment="1">
      <alignment vertical="center" wrapText="1"/>
    </xf>
    <xf numFmtId="0" fontId="24" fillId="0" borderId="15" xfId="0" applyFont="1" applyBorder="1" applyAlignment="1">
      <alignment horizontal="center" vertical="center" wrapText="1"/>
    </xf>
    <xf numFmtId="0" fontId="24" fillId="0" borderId="15" xfId="0" applyFont="1" applyBorder="1" applyAlignment="1">
      <alignment vertical="center" wrapText="1"/>
    </xf>
    <xf numFmtId="0" fontId="24" fillId="0" borderId="16" xfId="0" applyFont="1" applyBorder="1" applyAlignment="1">
      <alignment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7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5" fillId="2" borderId="0" xfId="0" applyFont="1" applyFill="1"/>
    <xf numFmtId="0" fontId="4" fillId="2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0" fillId="11" borderId="1" xfId="0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13" borderId="1" xfId="0" applyFill="1" applyBorder="1" applyAlignment="1">
      <alignment horizontal="center" wrapText="1"/>
    </xf>
    <xf numFmtId="0" fontId="0" fillId="10" borderId="1" xfId="0" applyFill="1" applyBorder="1" applyAlignment="1">
      <alignment horizontal="center"/>
    </xf>
    <xf numFmtId="0" fontId="0" fillId="14" borderId="1" xfId="0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0" fontId="0" fillId="11" borderId="1" xfId="0" applyFill="1" applyBorder="1"/>
    <xf numFmtId="0" fontId="0" fillId="12" borderId="1" xfId="0" applyFill="1" applyBorder="1"/>
    <xf numFmtId="0" fontId="0" fillId="13" borderId="1" xfId="0" applyFill="1" applyBorder="1"/>
    <xf numFmtId="0" fontId="0" fillId="2" borderId="1" xfId="0" applyFill="1" applyBorder="1"/>
    <xf numFmtId="0" fontId="0" fillId="10" borderId="1" xfId="0" applyFill="1" applyBorder="1"/>
    <xf numFmtId="0" fontId="0" fillId="14" borderId="1" xfId="0" applyFill="1" applyBorder="1"/>
    <xf numFmtId="0" fontId="0" fillId="15" borderId="1" xfId="0" applyFill="1" applyBorder="1"/>
    <xf numFmtId="0" fontId="0" fillId="2" borderId="0" xfId="0" applyFill="1"/>
    <xf numFmtId="0" fontId="14" fillId="10" borderId="1" xfId="0" applyNumberFormat="1" applyFont="1" applyFill="1" applyBorder="1" applyAlignment="1">
      <alignment horizontal="center" vertical="center" wrapText="1"/>
    </xf>
    <xf numFmtId="0" fontId="25" fillId="2" borderId="4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11" fillId="0" borderId="7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justify" vertical="center" wrapText="1"/>
    </xf>
    <xf numFmtId="164" fontId="26" fillId="7" borderId="1" xfId="0" applyNumberFormat="1" applyFont="1" applyFill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top" wrapText="1"/>
    </xf>
    <xf numFmtId="0" fontId="8" fillId="2" borderId="0" xfId="0" applyFont="1" applyFill="1" applyBorder="1" applyAlignment="1">
      <alignment horizontal="justify" vertical="center" wrapText="1"/>
    </xf>
    <xf numFmtId="0" fontId="4" fillId="16" borderId="0" xfId="0" applyFont="1" applyFill="1" applyAlignment="1">
      <alignment vertical="center"/>
    </xf>
    <xf numFmtId="0" fontId="14" fillId="16" borderId="1" xfId="0" applyFont="1" applyFill="1" applyBorder="1" applyAlignment="1">
      <alignment horizontal="center" vertical="center" wrapText="1"/>
    </xf>
    <xf numFmtId="0" fontId="14" fillId="16" borderId="1" xfId="0" applyFont="1" applyFill="1" applyBorder="1" applyAlignment="1" applyProtection="1">
      <alignment horizontal="center" vertical="center" wrapText="1"/>
      <protection locked="0"/>
    </xf>
    <xf numFmtId="164" fontId="14" fillId="16" borderId="1" xfId="0" applyNumberFormat="1" applyFont="1" applyFill="1" applyBorder="1" applyAlignment="1">
      <alignment horizontal="center" vertical="center"/>
    </xf>
    <xf numFmtId="0" fontId="10" fillId="16" borderId="1" xfId="0" applyFont="1" applyFill="1" applyBorder="1" applyAlignment="1">
      <alignment horizontal="justify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0" fontId="10" fillId="10" borderId="1" xfId="0" applyFont="1" applyFill="1" applyBorder="1" applyAlignment="1" applyProtection="1">
      <alignment horizontal="justify" vertical="center" wrapText="1"/>
      <protection locked="0"/>
    </xf>
    <xf numFmtId="164" fontId="10" fillId="10" borderId="1" xfId="0" applyNumberFormat="1" applyFont="1" applyFill="1" applyBorder="1" applyAlignment="1">
      <alignment horizontal="center" vertical="center" wrapText="1"/>
    </xf>
    <xf numFmtId="0" fontId="27" fillId="0" borderId="0" xfId="0" applyFont="1" applyAlignment="1">
      <alignment vertical="center" wrapText="1"/>
    </xf>
    <xf numFmtId="0" fontId="27" fillId="0" borderId="2" xfId="0" applyFont="1" applyBorder="1" applyAlignment="1">
      <alignment vertical="center" wrapText="1"/>
    </xf>
    <xf numFmtId="0" fontId="28" fillId="2" borderId="18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vertical="center"/>
    </xf>
    <xf numFmtId="0" fontId="27" fillId="2" borderId="1" xfId="0" applyFont="1" applyFill="1" applyBorder="1" applyAlignment="1" applyProtection="1">
      <alignment horizontal="center" vertical="center" wrapText="1"/>
      <protection locked="0"/>
    </xf>
    <xf numFmtId="164" fontId="27" fillId="2" borderId="1" xfId="0" applyNumberFormat="1" applyFont="1" applyFill="1" applyBorder="1" applyAlignment="1">
      <alignment horizontal="center" vertical="center" wrapText="1"/>
    </xf>
    <xf numFmtId="0" fontId="27" fillId="0" borderId="1" xfId="0" applyFont="1" applyBorder="1"/>
    <xf numFmtId="0" fontId="27" fillId="0" borderId="18" xfId="0" applyFont="1" applyBorder="1"/>
    <xf numFmtId="0" fontId="27" fillId="2" borderId="1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justify" vertical="center" wrapText="1"/>
    </xf>
    <xf numFmtId="0" fontId="8" fillId="2" borderId="18" xfId="0" applyFont="1" applyFill="1" applyBorder="1" applyAlignment="1">
      <alignment horizontal="left" vertical="center" wrapText="1"/>
    </xf>
    <xf numFmtId="0" fontId="27" fillId="0" borderId="1" xfId="0" applyFont="1" applyBorder="1" applyAlignment="1">
      <alignment vertical="center" wrapText="1"/>
    </xf>
    <xf numFmtId="0" fontId="27" fillId="0" borderId="2" xfId="0" applyFont="1" applyBorder="1"/>
    <xf numFmtId="0" fontId="29" fillId="0" borderId="1" xfId="0" applyFont="1" applyBorder="1" applyAlignment="1">
      <alignment vertical="center" wrapText="1"/>
    </xf>
    <xf numFmtId="0" fontId="30" fillId="0" borderId="0" xfId="0" applyFont="1" applyAlignment="1">
      <alignment vertical="center" wrapText="1"/>
    </xf>
    <xf numFmtId="0" fontId="30" fillId="0" borderId="1" xfId="0" applyFont="1" applyBorder="1" applyAlignment="1">
      <alignment vertical="center" wrapText="1"/>
    </xf>
    <xf numFmtId="0" fontId="27" fillId="2" borderId="18" xfId="0" applyFont="1" applyFill="1" applyBorder="1" applyAlignment="1">
      <alignment horizontal="justify" vertical="center" wrapText="1"/>
    </xf>
    <xf numFmtId="0" fontId="27" fillId="0" borderId="1" xfId="0" applyFont="1" applyBorder="1" applyAlignment="1">
      <alignment horizontal="left" vertical="center" wrapText="1"/>
    </xf>
    <xf numFmtId="0" fontId="4" fillId="2" borderId="0" xfId="0" applyFont="1" applyFill="1" applyAlignment="1">
      <alignment horizontal="center" vertical="center"/>
    </xf>
    <xf numFmtId="49" fontId="12" fillId="0" borderId="0" xfId="0" applyNumberFormat="1" applyFont="1" applyAlignment="1">
      <alignment horizontal="center" wrapText="1"/>
    </xf>
    <xf numFmtId="0" fontId="6" fillId="0" borderId="2" xfId="0" applyFont="1" applyBorder="1" applyAlignment="1">
      <alignment horizontal="center"/>
    </xf>
    <xf numFmtId="0" fontId="7" fillId="0" borderId="2" xfId="0" applyFont="1" applyBorder="1" applyAlignment="1"/>
    <xf numFmtId="0" fontId="1" fillId="9" borderId="1" xfId="0" applyFont="1" applyFill="1" applyBorder="1" applyAlignment="1">
      <alignment horizontal="center" wrapText="1"/>
    </xf>
    <xf numFmtId="0" fontId="22" fillId="0" borderId="13" xfId="0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18" fillId="0" borderId="9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</cellXfs>
  <cellStyles count="2">
    <cellStyle name="Обычный" xfId="0" builtinId="0"/>
    <cellStyle name="Обычный 6" xfId="1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48"/>
  <sheetViews>
    <sheetView tabSelected="1" showWhiteSpace="0" view="pageBreakPreview" topLeftCell="A13" zoomScale="125" zoomScaleSheetLayoutView="100" workbookViewId="0">
      <selection activeCell="F116" sqref="F116"/>
    </sheetView>
  </sheetViews>
  <sheetFormatPr defaultColWidth="8.85546875" defaultRowHeight="15" x14ac:dyDescent="0.25"/>
  <cols>
    <col min="1" max="1" width="5.28515625" style="2" customWidth="1"/>
    <col min="2" max="2" width="62.85546875" style="2" customWidth="1"/>
    <col min="3" max="3" width="4.85546875" style="2" customWidth="1"/>
    <col min="4" max="4" width="10.140625" style="3" customWidth="1"/>
    <col min="5" max="5" width="10.85546875" style="3" customWidth="1"/>
    <col min="6" max="6" width="16" style="4" customWidth="1"/>
    <col min="7" max="16384" width="8.85546875" style="2"/>
  </cols>
  <sheetData>
    <row r="1" spans="1:6" ht="18" x14ac:dyDescent="0.25">
      <c r="A1" s="155" t="s">
        <v>359</v>
      </c>
      <c r="B1" s="156"/>
      <c r="C1" s="156"/>
      <c r="D1" s="156"/>
      <c r="E1" s="156"/>
      <c r="F1" s="156"/>
    </row>
    <row r="2" spans="1:6" s="1" customFormat="1" ht="31.5" customHeight="1" x14ac:dyDescent="0.25">
      <c r="A2" s="120" t="s">
        <v>0</v>
      </c>
      <c r="B2" s="121" t="s">
        <v>5</v>
      </c>
      <c r="C2" s="123" t="s">
        <v>4</v>
      </c>
      <c r="D2" s="120" t="s">
        <v>1</v>
      </c>
      <c r="E2" s="120" t="s">
        <v>2</v>
      </c>
      <c r="F2" s="122" t="s">
        <v>3</v>
      </c>
    </row>
    <row r="3" spans="1:6" s="1" customFormat="1" ht="15.75" customHeight="1" x14ac:dyDescent="0.25">
      <c r="A3" s="13"/>
      <c r="B3" s="61" t="s">
        <v>314</v>
      </c>
      <c r="C3" s="13"/>
      <c r="D3" s="58"/>
      <c r="E3" s="13"/>
      <c r="F3" s="15"/>
    </row>
    <row r="4" spans="1:6" s="1" customFormat="1" ht="15.75" x14ac:dyDescent="0.25">
      <c r="A4" s="7"/>
      <c r="B4" s="9" t="s">
        <v>315</v>
      </c>
      <c r="C4" s="8" t="s">
        <v>6</v>
      </c>
      <c r="D4" s="59">
        <v>9</v>
      </c>
      <c r="E4" s="8">
        <v>800</v>
      </c>
      <c r="F4" s="11">
        <f>D4*E4</f>
        <v>7200</v>
      </c>
    </row>
    <row r="5" spans="1:6" s="98" customFormat="1" ht="15.75" x14ac:dyDescent="0.25">
      <c r="A5" s="7"/>
      <c r="B5" s="9" t="s">
        <v>316</v>
      </c>
      <c r="C5" s="8" t="s">
        <v>6</v>
      </c>
      <c r="D5" s="59">
        <v>25</v>
      </c>
      <c r="E5" s="8">
        <v>700</v>
      </c>
      <c r="F5" s="11">
        <f>D5*E5</f>
        <v>17500</v>
      </c>
    </row>
    <row r="6" spans="1:6" s="1" customFormat="1" ht="15.75" x14ac:dyDescent="0.25">
      <c r="A6" s="7"/>
      <c r="B6" s="9" t="s">
        <v>317</v>
      </c>
      <c r="C6" s="8" t="s">
        <v>6</v>
      </c>
      <c r="D6" s="59">
        <v>30</v>
      </c>
      <c r="E6" s="8">
        <v>600</v>
      </c>
      <c r="F6" s="11">
        <f>D6*E6</f>
        <v>18000</v>
      </c>
    </row>
    <row r="7" spans="1:6" s="1" customFormat="1" ht="15.75" x14ac:dyDescent="0.25">
      <c r="A7" s="7"/>
      <c r="B7" s="9" t="s">
        <v>318</v>
      </c>
      <c r="C7" s="8" t="s">
        <v>6</v>
      </c>
      <c r="D7" s="59">
        <v>8</v>
      </c>
      <c r="E7" s="8">
        <v>500</v>
      </c>
      <c r="F7" s="11">
        <f>D7*E7</f>
        <v>4000</v>
      </c>
    </row>
    <row r="8" spans="1:6" s="1" customFormat="1" ht="15.75" x14ac:dyDescent="0.25">
      <c r="A8" s="7"/>
      <c r="B8" s="9" t="s">
        <v>319</v>
      </c>
      <c r="C8" s="8" t="s">
        <v>6</v>
      </c>
      <c r="D8" s="59">
        <v>26</v>
      </c>
      <c r="E8" s="8">
        <v>200</v>
      </c>
      <c r="F8" s="11">
        <f>D8*E8</f>
        <v>5200</v>
      </c>
    </row>
    <row r="9" spans="1:6" s="1" customFormat="1" ht="15.75" x14ac:dyDescent="0.25">
      <c r="A9" s="13"/>
      <c r="B9" s="14" t="s">
        <v>320</v>
      </c>
      <c r="C9" s="13"/>
      <c r="D9" s="58"/>
      <c r="E9" s="13"/>
      <c r="F9" s="15">
        <f>SUM(F4:F8)</f>
        <v>51900</v>
      </c>
    </row>
    <row r="10" spans="1:6" s="116" customFormat="1" ht="15.75" x14ac:dyDescent="0.25">
      <c r="A10" s="54"/>
      <c r="B10" s="55" t="s">
        <v>85</v>
      </c>
      <c r="C10" s="54"/>
      <c r="D10" s="60"/>
      <c r="E10" s="54"/>
      <c r="F10" s="56" t="e">
        <f>(#REF!-SUMIF(#REF!,"Накладные расходы",#REF!))*(1-(LEFT(RIGHT(B10,LEN(B10)-17),LEN(RIGHT(B10,LEN(B10)-17))-1)*0.01))+SUMIF(#REF!,"Накладные расходы",#REF!)</f>
        <v>#REF!</v>
      </c>
    </row>
    <row r="11" spans="1:6" s="1" customFormat="1" ht="15.75" x14ac:dyDescent="0.25">
      <c r="A11" s="13"/>
      <c r="B11" s="14" t="s">
        <v>321</v>
      </c>
      <c r="C11" s="13"/>
      <c r="D11" s="58"/>
      <c r="E11" s="13"/>
      <c r="F11" s="19"/>
    </row>
    <row r="12" spans="1:6" s="113" customFormat="1" ht="15.75" x14ac:dyDescent="0.25">
      <c r="A12" s="7"/>
      <c r="B12" s="9" t="s">
        <v>324</v>
      </c>
      <c r="C12" s="8" t="s">
        <v>6</v>
      </c>
      <c r="D12" s="59">
        <v>3</v>
      </c>
      <c r="E12" s="8">
        <v>3000</v>
      </c>
      <c r="F12" s="11">
        <f>E12*D12</f>
        <v>9000</v>
      </c>
    </row>
    <row r="13" spans="1:6" s="113" customFormat="1" ht="15.75" x14ac:dyDescent="0.25">
      <c r="A13" s="7"/>
      <c r="B13" s="9" t="s">
        <v>323</v>
      </c>
      <c r="C13" s="8" t="s">
        <v>6</v>
      </c>
      <c r="D13" s="59">
        <v>5</v>
      </c>
      <c r="E13" s="8">
        <v>350</v>
      </c>
      <c r="F13" s="11">
        <f t="shared" ref="F13:F22" si="0">E13*D13</f>
        <v>1750</v>
      </c>
    </row>
    <row r="14" spans="1:6" s="113" customFormat="1" ht="15.75" x14ac:dyDescent="0.25">
      <c r="A14" s="115"/>
      <c r="B14" s="9" t="s">
        <v>322</v>
      </c>
      <c r="C14" s="8" t="s">
        <v>6</v>
      </c>
      <c r="D14" s="59">
        <v>6</v>
      </c>
      <c r="E14" s="8">
        <v>600</v>
      </c>
      <c r="F14" s="11">
        <f>E14*D14</f>
        <v>3600</v>
      </c>
    </row>
    <row r="15" spans="1:6" s="1" customFormat="1" ht="15.75" x14ac:dyDescent="0.25">
      <c r="A15" s="7"/>
      <c r="B15" s="9" t="s">
        <v>326</v>
      </c>
      <c r="C15" s="8" t="s">
        <v>6</v>
      </c>
      <c r="D15" s="59">
        <v>1</v>
      </c>
      <c r="E15" s="8">
        <v>2500</v>
      </c>
      <c r="F15" s="11">
        <f>E15*D15</f>
        <v>2500</v>
      </c>
    </row>
    <row r="16" spans="1:6" s="1" customFormat="1" ht="15.75" x14ac:dyDescent="0.25">
      <c r="A16" s="7"/>
      <c r="B16" s="9" t="s">
        <v>325</v>
      </c>
      <c r="C16" s="8" t="s">
        <v>6</v>
      </c>
      <c r="D16" s="59">
        <v>1</v>
      </c>
      <c r="E16" s="8">
        <v>700</v>
      </c>
      <c r="F16" s="11">
        <f t="shared" si="0"/>
        <v>700</v>
      </c>
    </row>
    <row r="17" spans="1:6" s="1" customFormat="1" ht="15.75" x14ac:dyDescent="0.25">
      <c r="A17" s="7"/>
      <c r="B17" s="9" t="s">
        <v>327</v>
      </c>
      <c r="C17" s="8" t="s">
        <v>6</v>
      </c>
      <c r="D17" s="59">
        <v>4</v>
      </c>
      <c r="E17" s="8">
        <v>1000</v>
      </c>
      <c r="F17" s="11">
        <f t="shared" si="0"/>
        <v>4000</v>
      </c>
    </row>
    <row r="18" spans="1:6" s="1" customFormat="1" ht="15.75" x14ac:dyDescent="0.25">
      <c r="A18" s="7"/>
      <c r="B18" s="9" t="s">
        <v>398</v>
      </c>
      <c r="C18" s="8" t="s">
        <v>6</v>
      </c>
      <c r="D18" s="59">
        <v>4</v>
      </c>
      <c r="E18" s="8">
        <v>900</v>
      </c>
      <c r="F18" s="11">
        <f t="shared" si="0"/>
        <v>3600</v>
      </c>
    </row>
    <row r="19" spans="1:6" s="1" customFormat="1" ht="15.75" x14ac:dyDescent="0.25">
      <c r="A19" s="7"/>
      <c r="B19" s="9" t="s">
        <v>399</v>
      </c>
      <c r="C19" s="8" t="s">
        <v>6</v>
      </c>
      <c r="D19" s="59">
        <v>1</v>
      </c>
      <c r="E19" s="8">
        <v>600</v>
      </c>
      <c r="F19" s="11">
        <f t="shared" si="0"/>
        <v>600</v>
      </c>
    </row>
    <row r="20" spans="1:6" s="1" customFormat="1" ht="15.75" x14ac:dyDescent="0.25">
      <c r="A20" s="7"/>
      <c r="B20" s="9" t="s">
        <v>400</v>
      </c>
      <c r="C20" s="8" t="s">
        <v>6</v>
      </c>
      <c r="D20" s="59">
        <v>5</v>
      </c>
      <c r="E20" s="8">
        <v>500</v>
      </c>
      <c r="F20" s="11">
        <f t="shared" si="0"/>
        <v>2500</v>
      </c>
    </row>
    <row r="21" spans="1:6" s="1" customFormat="1" ht="15.75" x14ac:dyDescent="0.25">
      <c r="A21" s="7"/>
      <c r="B21" s="9" t="s">
        <v>397</v>
      </c>
      <c r="C21" s="8" t="s">
        <v>6</v>
      </c>
      <c r="D21" s="59">
        <v>2</v>
      </c>
      <c r="E21" s="8">
        <v>500</v>
      </c>
      <c r="F21" s="11">
        <f t="shared" si="0"/>
        <v>1000</v>
      </c>
    </row>
    <row r="22" spans="1:6" s="1" customFormat="1" ht="15.75" x14ac:dyDescent="0.25">
      <c r="A22" s="7"/>
      <c r="B22" s="9" t="s">
        <v>328</v>
      </c>
      <c r="C22" s="8" t="s">
        <v>6</v>
      </c>
      <c r="D22" s="59">
        <v>3</v>
      </c>
      <c r="E22" s="8">
        <v>500</v>
      </c>
      <c r="F22" s="11">
        <f t="shared" si="0"/>
        <v>1500</v>
      </c>
    </row>
    <row r="23" spans="1:6" s="1" customFormat="1" ht="15.75" x14ac:dyDescent="0.25">
      <c r="A23" s="13"/>
      <c r="B23" s="14" t="s">
        <v>313</v>
      </c>
      <c r="C23" s="14"/>
      <c r="D23" s="61"/>
      <c r="E23" s="14"/>
      <c r="F23" s="19">
        <f>SUM(F12:F22)</f>
        <v>30750</v>
      </c>
    </row>
    <row r="24" spans="1:6" s="1" customFormat="1" ht="15.75" x14ac:dyDescent="0.25">
      <c r="A24" s="54"/>
      <c r="B24" s="55" t="s">
        <v>85</v>
      </c>
      <c r="C24" s="54"/>
      <c r="D24" s="60"/>
      <c r="E24" s="54"/>
      <c r="F24" s="56" t="e">
        <f>(#REF!-SUMIF(#REF!,"Накладные расходы",#REF!))*(1-(LEFT(RIGHT(B24,LEN(B24)-17),LEN(RIGHT(B24,LEN(B24)-17))-1)*0.01))+SUMIF(#REF!,"Накладные расходы",#REF!)</f>
        <v>#REF!</v>
      </c>
    </row>
    <row r="25" spans="1:6" s="1" customFormat="1" ht="15.75" x14ac:dyDescent="0.25">
      <c r="A25" s="13"/>
      <c r="B25" s="14" t="s">
        <v>329</v>
      </c>
      <c r="C25" s="13"/>
      <c r="D25" s="58"/>
      <c r="E25" s="13"/>
      <c r="F25" s="19"/>
    </row>
    <row r="26" spans="1:6" s="1" customFormat="1" ht="15.75" x14ac:dyDescent="0.25">
      <c r="A26" s="7"/>
      <c r="B26" s="9" t="s">
        <v>330</v>
      </c>
      <c r="C26" s="8" t="s">
        <v>6</v>
      </c>
      <c r="D26" s="59">
        <v>3</v>
      </c>
      <c r="E26" s="8">
        <v>6000</v>
      </c>
      <c r="F26" s="11">
        <f>D26*E26</f>
        <v>18000</v>
      </c>
    </row>
    <row r="27" spans="1:6" s="1" customFormat="1" ht="15.75" x14ac:dyDescent="0.25">
      <c r="A27" s="7"/>
      <c r="B27" s="9" t="s">
        <v>331</v>
      </c>
      <c r="C27" s="8" t="s">
        <v>6</v>
      </c>
      <c r="D27" s="59">
        <v>3</v>
      </c>
      <c r="E27" s="8">
        <v>6000</v>
      </c>
      <c r="F27" s="11">
        <f>D27*E27</f>
        <v>18000</v>
      </c>
    </row>
    <row r="28" spans="1:6" s="1" customFormat="1" ht="15.75" x14ac:dyDescent="0.25">
      <c r="A28" s="7"/>
      <c r="B28" s="9" t="s">
        <v>332</v>
      </c>
      <c r="C28" s="8" t="s">
        <v>6</v>
      </c>
      <c r="D28" s="59">
        <v>4</v>
      </c>
      <c r="E28" s="8">
        <v>7000</v>
      </c>
      <c r="F28" s="11">
        <f>D28*E28</f>
        <v>28000</v>
      </c>
    </row>
    <row r="29" spans="1:6" s="1" customFormat="1" ht="15.75" x14ac:dyDescent="0.25">
      <c r="A29" s="13"/>
      <c r="B29" s="14" t="s">
        <v>320</v>
      </c>
      <c r="C29" s="14"/>
      <c r="D29" s="61"/>
      <c r="E29" s="14"/>
      <c r="F29" s="19">
        <f>SUM(F26:F28)</f>
        <v>64000</v>
      </c>
    </row>
    <row r="30" spans="1:6" s="98" customFormat="1" ht="15.75" x14ac:dyDescent="0.25">
      <c r="A30" s="54"/>
      <c r="B30" s="55" t="s">
        <v>85</v>
      </c>
      <c r="C30" s="54"/>
      <c r="D30" s="60"/>
      <c r="E30" s="54"/>
      <c r="F30" s="56" t="e">
        <f>(#REF!-SUMIF(#REF!,"Накладные расходы",#REF!))*(1-(LEFT(RIGHT(B30,LEN(B30)-17),LEN(RIGHT(B30,LEN(B30)-17))-1)*0.01))+SUMIF(#REF!,"Накладные расходы",#REF!)</f>
        <v>#REF!</v>
      </c>
    </row>
    <row r="31" spans="1:6" s="98" customFormat="1" ht="15.75" x14ac:dyDescent="0.25">
      <c r="A31" s="125"/>
      <c r="B31" s="129" t="s">
        <v>342</v>
      </c>
      <c r="C31" s="126"/>
      <c r="D31" s="127"/>
      <c r="E31" s="126"/>
      <c r="F31" s="128"/>
    </row>
    <row r="32" spans="1:6" s="98" customFormat="1" ht="15.75" x14ac:dyDescent="0.25">
      <c r="A32" s="8"/>
      <c r="B32" s="9" t="s">
        <v>343</v>
      </c>
      <c r="C32" s="8" t="s">
        <v>6</v>
      </c>
      <c r="D32" s="153">
        <v>1</v>
      </c>
      <c r="E32" s="8">
        <v>1000</v>
      </c>
      <c r="F32" s="11">
        <f t="array" ref="F32">D32*E32</f>
        <v>1000</v>
      </c>
    </row>
    <row r="33" spans="1:6" s="98" customFormat="1" ht="15.75" x14ac:dyDescent="0.25">
      <c r="A33" s="8"/>
      <c r="B33" s="9" t="s">
        <v>344</v>
      </c>
      <c r="C33" s="8" t="s">
        <v>6</v>
      </c>
      <c r="D33" s="59">
        <v>16</v>
      </c>
      <c r="E33" s="8">
        <v>1500</v>
      </c>
      <c r="F33" s="11">
        <f t="shared" ref="F33:F42" si="1">D33*E33</f>
        <v>24000</v>
      </c>
    </row>
    <row r="34" spans="1:6" s="98" customFormat="1" ht="15.75" x14ac:dyDescent="0.25">
      <c r="A34" s="8"/>
      <c r="B34" s="9" t="s">
        <v>345</v>
      </c>
      <c r="C34" s="8" t="s">
        <v>6</v>
      </c>
      <c r="D34" s="59">
        <v>20</v>
      </c>
      <c r="E34" s="8">
        <v>1000</v>
      </c>
      <c r="F34" s="11">
        <f t="shared" si="1"/>
        <v>20000</v>
      </c>
    </row>
    <row r="35" spans="1:6" s="98" customFormat="1" ht="15.75" x14ac:dyDescent="0.25">
      <c r="A35" s="8"/>
      <c r="B35" s="7" t="s">
        <v>346</v>
      </c>
      <c r="C35" s="8" t="s">
        <v>6</v>
      </c>
      <c r="D35" s="59">
        <v>1</v>
      </c>
      <c r="E35" s="8">
        <v>2000</v>
      </c>
      <c r="F35" s="11">
        <f t="shared" si="1"/>
        <v>2000</v>
      </c>
    </row>
    <row r="36" spans="1:6" s="98" customFormat="1" ht="15.75" x14ac:dyDescent="0.25">
      <c r="A36" s="8"/>
      <c r="B36" s="7" t="s">
        <v>347</v>
      </c>
      <c r="C36" s="8" t="s">
        <v>6</v>
      </c>
      <c r="D36" s="59">
        <v>7</v>
      </c>
      <c r="E36" s="8">
        <v>1000</v>
      </c>
      <c r="F36" s="11">
        <f t="shared" si="1"/>
        <v>7000</v>
      </c>
    </row>
    <row r="37" spans="1:6" s="98" customFormat="1" ht="15.75" x14ac:dyDescent="0.25">
      <c r="A37" s="8"/>
      <c r="B37" s="7" t="s">
        <v>348</v>
      </c>
      <c r="C37" s="8" t="s">
        <v>6</v>
      </c>
      <c r="D37" s="59">
        <v>5</v>
      </c>
      <c r="E37" s="8">
        <v>7000</v>
      </c>
      <c r="F37" s="11">
        <f t="shared" si="1"/>
        <v>35000</v>
      </c>
    </row>
    <row r="38" spans="1:6" s="98" customFormat="1" ht="15.75" x14ac:dyDescent="0.25">
      <c r="A38" s="8"/>
      <c r="B38" s="7" t="s">
        <v>349</v>
      </c>
      <c r="C38" s="8" t="s">
        <v>6</v>
      </c>
      <c r="D38" s="59">
        <v>2</v>
      </c>
      <c r="E38" s="8">
        <v>7000</v>
      </c>
      <c r="F38" s="11">
        <f t="shared" si="1"/>
        <v>14000</v>
      </c>
    </row>
    <row r="39" spans="1:6" s="98" customFormat="1" ht="15.75" x14ac:dyDescent="0.25">
      <c r="A39" s="8"/>
      <c r="B39" s="7" t="s">
        <v>350</v>
      </c>
      <c r="C39" s="8" t="s">
        <v>6</v>
      </c>
      <c r="D39" s="59">
        <v>13</v>
      </c>
      <c r="E39" s="8">
        <v>7000</v>
      </c>
      <c r="F39" s="11">
        <f t="shared" si="1"/>
        <v>91000</v>
      </c>
    </row>
    <row r="40" spans="1:6" s="98" customFormat="1" ht="15.75" x14ac:dyDescent="0.25">
      <c r="A40" s="8"/>
      <c r="B40" s="7" t="s">
        <v>351</v>
      </c>
      <c r="C40" s="8" t="s">
        <v>6</v>
      </c>
      <c r="D40" s="59">
        <v>4</v>
      </c>
      <c r="E40" s="8">
        <v>9000</v>
      </c>
      <c r="F40" s="11">
        <f t="shared" si="1"/>
        <v>36000</v>
      </c>
    </row>
    <row r="41" spans="1:6" s="98" customFormat="1" ht="15.75" x14ac:dyDescent="0.25">
      <c r="A41" s="8"/>
      <c r="B41" s="7" t="s">
        <v>352</v>
      </c>
      <c r="C41" s="8" t="s">
        <v>6</v>
      </c>
      <c r="D41" s="59">
        <v>2</v>
      </c>
      <c r="E41" s="8">
        <v>6000</v>
      </c>
      <c r="F41" s="11">
        <f t="shared" si="1"/>
        <v>12000</v>
      </c>
    </row>
    <row r="42" spans="1:6" s="98" customFormat="1" ht="15.75" x14ac:dyDescent="0.25">
      <c r="A42" s="8"/>
      <c r="B42" s="7" t="s">
        <v>353</v>
      </c>
      <c r="C42" s="8" t="s">
        <v>6</v>
      </c>
      <c r="D42" s="59">
        <v>1</v>
      </c>
      <c r="E42" s="8">
        <v>5000</v>
      </c>
      <c r="F42" s="11">
        <f t="shared" si="1"/>
        <v>5000</v>
      </c>
    </row>
    <row r="43" spans="1:6" s="98" customFormat="1" ht="15.75" x14ac:dyDescent="0.25">
      <c r="A43" s="13"/>
      <c r="B43" s="14" t="s">
        <v>320</v>
      </c>
      <c r="C43" s="14"/>
      <c r="D43" s="61"/>
      <c r="E43" s="14"/>
      <c r="F43" s="19">
        <f>SUM(F33:F42)</f>
        <v>246000</v>
      </c>
    </row>
    <row r="44" spans="1:6" s="98" customFormat="1" ht="15.75" x14ac:dyDescent="0.25">
      <c r="A44" s="54"/>
      <c r="B44" s="55" t="s">
        <v>85</v>
      </c>
      <c r="C44" s="54"/>
      <c r="D44" s="60"/>
      <c r="E44" s="54"/>
      <c r="F44" s="56" t="e">
        <f>(#REF!-SUMIF(#REF!,"Накладные расходы",#REF!))*(1-(LEFT(RIGHT(B44,LEN(B44)-17),LEN(RIGHT(B44,LEN(B44)-17))-1)*0.01))+SUMIF(#REF!,"Накладные расходы",#REF!)</f>
        <v>#REF!</v>
      </c>
    </row>
    <row r="45" spans="1:6" s="98" customFormat="1" ht="15.75" x14ac:dyDescent="0.25">
      <c r="A45" s="13"/>
      <c r="B45" s="14" t="s">
        <v>354</v>
      </c>
      <c r="C45" s="14"/>
      <c r="D45" s="61"/>
      <c r="E45" s="14"/>
      <c r="F45" s="19"/>
    </row>
    <row r="46" spans="1:6" s="98" customFormat="1" ht="15.75" x14ac:dyDescent="0.25">
      <c r="A46" s="8"/>
      <c r="B46" s="7" t="s">
        <v>355</v>
      </c>
      <c r="C46" s="8" t="s">
        <v>6</v>
      </c>
      <c r="D46" s="59">
        <v>1</v>
      </c>
      <c r="E46" s="8">
        <v>2000</v>
      </c>
      <c r="F46" s="130">
        <f>D46*E46</f>
        <v>2000</v>
      </c>
    </row>
    <row r="47" spans="1:6" s="98" customFormat="1" ht="15.75" x14ac:dyDescent="0.25">
      <c r="A47" s="8"/>
      <c r="B47" s="7" t="s">
        <v>356</v>
      </c>
      <c r="C47" s="8" t="s">
        <v>6</v>
      </c>
      <c r="D47" s="59">
        <v>1</v>
      </c>
      <c r="E47" s="8">
        <v>5000</v>
      </c>
      <c r="F47" s="130">
        <f>D47*E47</f>
        <v>5000</v>
      </c>
    </row>
    <row r="48" spans="1:6" s="98" customFormat="1" ht="15.75" x14ac:dyDescent="0.25">
      <c r="A48" s="8"/>
      <c r="B48" s="7" t="s">
        <v>357</v>
      </c>
      <c r="C48" s="8" t="s">
        <v>6</v>
      </c>
      <c r="D48" s="59">
        <v>1</v>
      </c>
      <c r="E48" s="8">
        <v>10000</v>
      </c>
      <c r="F48" s="130">
        <f>D48*E48</f>
        <v>10000</v>
      </c>
    </row>
    <row r="49" spans="1:6" s="98" customFormat="1" ht="15.75" x14ac:dyDescent="0.25">
      <c r="A49" s="8"/>
      <c r="B49" s="7" t="s">
        <v>358</v>
      </c>
      <c r="C49" s="8" t="s">
        <v>6</v>
      </c>
      <c r="D49" s="59">
        <v>2</v>
      </c>
      <c r="E49" s="8">
        <v>55000</v>
      </c>
      <c r="F49" s="130">
        <f>D49*E49</f>
        <v>110000</v>
      </c>
    </row>
    <row r="50" spans="1:6" s="98" customFormat="1" ht="15.75" x14ac:dyDescent="0.25">
      <c r="A50" s="8"/>
      <c r="B50" s="7" t="s">
        <v>386</v>
      </c>
      <c r="C50" s="8" t="s">
        <v>6</v>
      </c>
      <c r="D50" s="59">
        <v>1</v>
      </c>
      <c r="E50" s="8">
        <v>8000</v>
      </c>
      <c r="F50" s="130">
        <f>D50*E50</f>
        <v>8000</v>
      </c>
    </row>
    <row r="51" spans="1:6" s="98" customFormat="1" ht="15.75" x14ac:dyDescent="0.25">
      <c r="A51" s="13"/>
      <c r="B51" s="14" t="s">
        <v>320</v>
      </c>
      <c r="C51" s="14"/>
      <c r="D51" s="61"/>
      <c r="E51" s="14"/>
      <c r="F51" s="19">
        <f>SUM(F46:F50)</f>
        <v>135000</v>
      </c>
    </row>
    <row r="52" spans="1:6" s="98" customFormat="1" ht="15.75" x14ac:dyDescent="0.25">
      <c r="A52" s="54"/>
      <c r="B52" s="55" t="s">
        <v>85</v>
      </c>
      <c r="C52" s="54"/>
      <c r="D52" s="60"/>
      <c r="E52" s="54"/>
      <c r="F52" s="56" t="e">
        <f>(#REF!-SUMIF(#REF!,"Накладные расходы",#REF!))*(1-(LEFT(RIGHT(B52,LEN(B52)-17),LEN(RIGHT(B52,LEN(B52)-17))-1)*0.01))+SUMIF(#REF!,"Накладные расходы",#REF!)</f>
        <v>#REF!</v>
      </c>
    </row>
    <row r="53" spans="1:6" s="98" customFormat="1" ht="15.75" x14ac:dyDescent="0.25">
      <c r="A53" s="13"/>
      <c r="B53" s="14" t="s">
        <v>372</v>
      </c>
      <c r="C53" s="14"/>
      <c r="D53" s="61"/>
      <c r="E53" s="14"/>
      <c r="F53" s="19"/>
    </row>
    <row r="54" spans="1:6" s="98" customFormat="1" ht="15.75" x14ac:dyDescent="0.25">
      <c r="A54" s="137"/>
      <c r="B54" s="144" t="s">
        <v>361</v>
      </c>
      <c r="C54" s="8" t="s">
        <v>6</v>
      </c>
      <c r="D54" s="59">
        <v>4</v>
      </c>
      <c r="E54" s="8">
        <v>1800</v>
      </c>
      <c r="F54" s="130">
        <f t="shared" ref="F54:F93" si="2">D54*E54</f>
        <v>7200</v>
      </c>
    </row>
    <row r="55" spans="1:6" s="98" customFormat="1" ht="15.75" x14ac:dyDescent="0.25">
      <c r="A55" s="137"/>
      <c r="B55" s="144" t="s">
        <v>362</v>
      </c>
      <c r="C55" s="8" t="s">
        <v>6</v>
      </c>
      <c r="D55" s="59">
        <v>2</v>
      </c>
      <c r="E55" s="8">
        <v>2500</v>
      </c>
      <c r="F55" s="130">
        <f t="shared" si="2"/>
        <v>5000</v>
      </c>
    </row>
    <row r="56" spans="1:6" s="98" customFormat="1" ht="15.75" x14ac:dyDescent="0.25">
      <c r="A56" s="137"/>
      <c r="B56" s="144" t="s">
        <v>363</v>
      </c>
      <c r="C56" s="8" t="s">
        <v>6</v>
      </c>
      <c r="D56" s="59">
        <v>1</v>
      </c>
      <c r="E56" s="8">
        <v>1500</v>
      </c>
      <c r="F56" s="130">
        <f t="shared" si="2"/>
        <v>1500</v>
      </c>
    </row>
    <row r="57" spans="1:6" s="98" customFormat="1" ht="15.75" x14ac:dyDescent="0.25">
      <c r="A57" s="137"/>
      <c r="B57" s="144" t="s">
        <v>428</v>
      </c>
      <c r="C57" s="8" t="s">
        <v>6</v>
      </c>
      <c r="D57" s="59">
        <v>2</v>
      </c>
      <c r="E57" s="8">
        <v>800</v>
      </c>
      <c r="F57" s="130">
        <f>D57*E57</f>
        <v>1600</v>
      </c>
    </row>
    <row r="58" spans="1:6" s="98" customFormat="1" ht="15.75" x14ac:dyDescent="0.25">
      <c r="A58" s="137"/>
      <c r="B58" s="146" t="s">
        <v>432</v>
      </c>
      <c r="C58" s="8" t="s">
        <v>6</v>
      </c>
      <c r="D58" s="59">
        <v>6</v>
      </c>
      <c r="E58" s="8">
        <v>3500</v>
      </c>
      <c r="F58" s="130">
        <f>D58*E58</f>
        <v>21000</v>
      </c>
    </row>
    <row r="59" spans="1:6" s="98" customFormat="1" ht="15.75" x14ac:dyDescent="0.25">
      <c r="A59" s="137"/>
      <c r="B59" s="146" t="s">
        <v>433</v>
      </c>
      <c r="C59" s="8" t="s">
        <v>6</v>
      </c>
      <c r="D59" s="59">
        <v>7</v>
      </c>
      <c r="E59" s="8">
        <v>3000</v>
      </c>
      <c r="F59" s="130">
        <f>D59*E59</f>
        <v>21000</v>
      </c>
    </row>
    <row r="60" spans="1:6" s="98" customFormat="1" ht="15.75" x14ac:dyDescent="0.25">
      <c r="A60" s="137"/>
      <c r="B60" s="151" t="s">
        <v>401</v>
      </c>
      <c r="C60" s="8" t="s">
        <v>6</v>
      </c>
      <c r="D60" s="59">
        <v>1</v>
      </c>
      <c r="E60" s="8">
        <v>1000</v>
      </c>
      <c r="F60" s="130">
        <f>D60*E60</f>
        <v>1000</v>
      </c>
    </row>
    <row r="61" spans="1:6" s="98" customFormat="1" ht="15.75" x14ac:dyDescent="0.25">
      <c r="A61" s="137"/>
      <c r="B61" s="144" t="s">
        <v>364</v>
      </c>
      <c r="C61" s="8" t="s">
        <v>6</v>
      </c>
      <c r="D61" s="59">
        <v>6</v>
      </c>
      <c r="E61" s="8">
        <v>1500</v>
      </c>
      <c r="F61" s="130">
        <f t="shared" si="2"/>
        <v>9000</v>
      </c>
    </row>
    <row r="62" spans="1:6" s="98" customFormat="1" ht="15.75" x14ac:dyDescent="0.25">
      <c r="A62" s="137"/>
      <c r="B62" s="144" t="s">
        <v>365</v>
      </c>
      <c r="C62" s="8" t="s">
        <v>6</v>
      </c>
      <c r="D62" s="59">
        <v>8</v>
      </c>
      <c r="E62" s="8">
        <v>1500</v>
      </c>
      <c r="F62" s="130">
        <f t="shared" si="2"/>
        <v>12000</v>
      </c>
    </row>
    <row r="63" spans="1:6" s="98" customFormat="1" ht="15.75" x14ac:dyDescent="0.25">
      <c r="A63" s="137"/>
      <c r="B63" s="144" t="s">
        <v>366</v>
      </c>
      <c r="C63" s="8" t="s">
        <v>6</v>
      </c>
      <c r="D63" s="59">
        <v>10</v>
      </c>
      <c r="E63" s="8">
        <v>3000</v>
      </c>
      <c r="F63" s="130">
        <f t="shared" si="2"/>
        <v>30000</v>
      </c>
    </row>
    <row r="64" spans="1:6" s="98" customFormat="1" ht="15.75" x14ac:dyDescent="0.25">
      <c r="A64" s="137"/>
      <c r="B64" s="144" t="s">
        <v>431</v>
      </c>
      <c r="C64" s="8" t="s">
        <v>6</v>
      </c>
      <c r="D64" s="59">
        <v>7</v>
      </c>
      <c r="E64" s="8">
        <v>200</v>
      </c>
      <c r="F64" s="130">
        <f t="shared" si="2"/>
        <v>1400</v>
      </c>
    </row>
    <row r="65" spans="1:6" s="98" customFormat="1" ht="15.75" x14ac:dyDescent="0.25">
      <c r="A65" s="137"/>
      <c r="B65" s="144" t="s">
        <v>367</v>
      </c>
      <c r="C65" s="8" t="s">
        <v>6</v>
      </c>
      <c r="D65" s="59">
        <v>2</v>
      </c>
      <c r="E65" s="8">
        <v>4000</v>
      </c>
      <c r="F65" s="130">
        <f t="shared" si="2"/>
        <v>8000</v>
      </c>
    </row>
    <row r="66" spans="1:6" s="98" customFormat="1" ht="15.75" x14ac:dyDescent="0.25">
      <c r="A66" s="137"/>
      <c r="B66" s="144" t="s">
        <v>368</v>
      </c>
      <c r="C66" s="8" t="s">
        <v>6</v>
      </c>
      <c r="D66" s="59">
        <v>3</v>
      </c>
      <c r="E66" s="8">
        <v>1000</v>
      </c>
      <c r="F66" s="130">
        <f t="shared" si="2"/>
        <v>3000</v>
      </c>
    </row>
    <row r="67" spans="1:6" s="98" customFormat="1" ht="15.75" x14ac:dyDescent="0.25">
      <c r="A67" s="137"/>
      <c r="B67" s="144" t="s">
        <v>369</v>
      </c>
      <c r="C67" s="8" t="s">
        <v>6</v>
      </c>
      <c r="D67" s="59">
        <v>3</v>
      </c>
      <c r="E67" s="8">
        <v>500</v>
      </c>
      <c r="F67" s="130">
        <f t="shared" si="2"/>
        <v>1500</v>
      </c>
    </row>
    <row r="68" spans="1:6" s="98" customFormat="1" ht="15.75" x14ac:dyDescent="0.25">
      <c r="A68" s="137"/>
      <c r="B68" s="144" t="s">
        <v>370</v>
      </c>
      <c r="C68" s="8" t="s">
        <v>6</v>
      </c>
      <c r="D68" s="59">
        <v>3</v>
      </c>
      <c r="E68" s="8">
        <v>500</v>
      </c>
      <c r="F68" s="130">
        <f t="shared" si="2"/>
        <v>1500</v>
      </c>
    </row>
    <row r="69" spans="1:6" s="98" customFormat="1" ht="15.75" x14ac:dyDescent="0.25">
      <c r="A69" s="137"/>
      <c r="B69" s="144" t="s">
        <v>371</v>
      </c>
      <c r="C69" s="8" t="s">
        <v>6</v>
      </c>
      <c r="D69" s="59">
        <v>3</v>
      </c>
      <c r="E69" s="8">
        <v>500</v>
      </c>
      <c r="F69" s="130">
        <f t="shared" si="2"/>
        <v>1500</v>
      </c>
    </row>
    <row r="70" spans="1:6" s="98" customFormat="1" ht="15.75" x14ac:dyDescent="0.25">
      <c r="A70" s="137"/>
      <c r="B70" s="144" t="s">
        <v>418</v>
      </c>
      <c r="C70" s="8" t="s">
        <v>6</v>
      </c>
      <c r="D70" s="59">
        <v>1</v>
      </c>
      <c r="E70" s="8">
        <v>800</v>
      </c>
      <c r="F70" s="130">
        <f t="shared" si="2"/>
        <v>800</v>
      </c>
    </row>
    <row r="71" spans="1:6" s="98" customFormat="1" ht="15.75" x14ac:dyDescent="0.25">
      <c r="A71" s="137"/>
      <c r="B71" s="152" t="s">
        <v>427</v>
      </c>
      <c r="C71" s="8" t="s">
        <v>6</v>
      </c>
      <c r="D71" s="59">
        <v>1</v>
      </c>
      <c r="E71" s="8">
        <v>500</v>
      </c>
      <c r="F71" s="130">
        <f t="shared" si="2"/>
        <v>500</v>
      </c>
    </row>
    <row r="72" spans="1:6" s="98" customFormat="1" ht="15.75" x14ac:dyDescent="0.25">
      <c r="A72" s="137"/>
      <c r="B72" s="134" t="s">
        <v>439</v>
      </c>
      <c r="C72" s="8" t="s">
        <v>6</v>
      </c>
      <c r="D72" s="59">
        <v>2</v>
      </c>
      <c r="E72" s="8">
        <v>2500</v>
      </c>
      <c r="F72" s="130">
        <f t="shared" si="2"/>
        <v>5000</v>
      </c>
    </row>
    <row r="73" spans="1:6" s="98" customFormat="1" ht="15.75" x14ac:dyDescent="0.25">
      <c r="A73" s="137"/>
      <c r="B73" s="152" t="s">
        <v>434</v>
      </c>
      <c r="C73" s="8" t="s">
        <v>6</v>
      </c>
      <c r="D73" s="59">
        <v>4</v>
      </c>
      <c r="E73" s="8">
        <v>300</v>
      </c>
      <c r="F73" s="130">
        <f t="shared" si="2"/>
        <v>1200</v>
      </c>
    </row>
    <row r="74" spans="1:6" s="98" customFormat="1" ht="15.75" x14ac:dyDescent="0.25">
      <c r="A74" s="137"/>
      <c r="B74" s="152" t="s">
        <v>435</v>
      </c>
      <c r="C74" s="8" t="s">
        <v>6</v>
      </c>
      <c r="D74" s="59">
        <v>2</v>
      </c>
      <c r="E74" s="8">
        <v>300</v>
      </c>
      <c r="F74" s="130">
        <f t="shared" si="2"/>
        <v>600</v>
      </c>
    </row>
    <row r="75" spans="1:6" s="98" customFormat="1" ht="15.75" x14ac:dyDescent="0.25">
      <c r="A75" s="137"/>
      <c r="B75" s="152" t="s">
        <v>436</v>
      </c>
      <c r="C75" s="8" t="s">
        <v>6</v>
      </c>
      <c r="D75" s="59">
        <v>4</v>
      </c>
      <c r="E75" s="8">
        <v>300</v>
      </c>
      <c r="F75" s="130">
        <f t="shared" si="2"/>
        <v>1200</v>
      </c>
    </row>
    <row r="76" spans="1:6" s="98" customFormat="1" ht="15.75" x14ac:dyDescent="0.25">
      <c r="A76" s="137"/>
      <c r="B76" s="152" t="s">
        <v>437</v>
      </c>
      <c r="C76" s="8" t="s">
        <v>6</v>
      </c>
      <c r="D76" s="59">
        <v>4</v>
      </c>
      <c r="E76" s="8">
        <v>300</v>
      </c>
      <c r="F76" s="130">
        <f t="shared" si="2"/>
        <v>1200</v>
      </c>
    </row>
    <row r="77" spans="1:6" s="98" customFormat="1" ht="15.75" x14ac:dyDescent="0.25">
      <c r="A77" s="137"/>
      <c r="B77" s="152" t="s">
        <v>438</v>
      </c>
      <c r="C77" s="8" t="s">
        <v>6</v>
      </c>
      <c r="D77" s="59">
        <v>3</v>
      </c>
      <c r="E77" s="8">
        <v>300</v>
      </c>
      <c r="F77" s="130">
        <f t="shared" si="2"/>
        <v>900</v>
      </c>
    </row>
    <row r="78" spans="1:6" s="98" customFormat="1" ht="15.75" x14ac:dyDescent="0.25">
      <c r="A78" s="137"/>
      <c r="B78" s="144" t="s">
        <v>373</v>
      </c>
      <c r="C78" s="8" t="s">
        <v>6</v>
      </c>
      <c r="D78" s="59">
        <v>4</v>
      </c>
      <c r="E78" s="8">
        <v>4000</v>
      </c>
      <c r="F78" s="130">
        <f t="shared" si="2"/>
        <v>16000</v>
      </c>
    </row>
    <row r="79" spans="1:6" s="98" customFormat="1" ht="15.75" x14ac:dyDescent="0.25">
      <c r="A79" s="137"/>
      <c r="B79" s="144" t="s">
        <v>374</v>
      </c>
      <c r="C79" s="8" t="s">
        <v>6</v>
      </c>
      <c r="D79" s="59">
        <v>1</v>
      </c>
      <c r="E79" s="8">
        <v>2000</v>
      </c>
      <c r="F79" s="130">
        <f t="shared" si="2"/>
        <v>2000</v>
      </c>
    </row>
    <row r="80" spans="1:6" s="98" customFormat="1" ht="15.75" x14ac:dyDescent="0.25">
      <c r="A80" s="137"/>
      <c r="B80" s="144" t="s">
        <v>375</v>
      </c>
      <c r="C80" s="8" t="s">
        <v>6</v>
      </c>
      <c r="D80" s="59">
        <v>9</v>
      </c>
      <c r="E80" s="8">
        <v>1000</v>
      </c>
      <c r="F80" s="130">
        <f t="shared" si="2"/>
        <v>9000</v>
      </c>
    </row>
    <row r="81" spans="1:6" s="98" customFormat="1" ht="15.75" x14ac:dyDescent="0.25">
      <c r="A81" s="137"/>
      <c r="B81" s="144" t="s">
        <v>402</v>
      </c>
      <c r="C81" s="8" t="s">
        <v>6</v>
      </c>
      <c r="D81" s="59">
        <v>2</v>
      </c>
      <c r="E81" s="8">
        <v>900</v>
      </c>
      <c r="F81" s="130">
        <f t="shared" si="2"/>
        <v>1800</v>
      </c>
    </row>
    <row r="82" spans="1:6" s="98" customFormat="1" ht="15.75" x14ac:dyDescent="0.25">
      <c r="A82" s="137"/>
      <c r="B82" s="144" t="s">
        <v>414</v>
      </c>
      <c r="C82" s="8" t="s">
        <v>6</v>
      </c>
      <c r="D82" s="59">
        <v>1</v>
      </c>
      <c r="E82" s="8">
        <v>2000</v>
      </c>
      <c r="F82" s="130">
        <f t="shared" si="2"/>
        <v>2000</v>
      </c>
    </row>
    <row r="83" spans="1:6" s="98" customFormat="1" ht="15.75" x14ac:dyDescent="0.25">
      <c r="A83" s="137"/>
      <c r="B83" s="144" t="s">
        <v>376</v>
      </c>
      <c r="C83" s="8" t="s">
        <v>6</v>
      </c>
      <c r="D83" s="59">
        <v>14</v>
      </c>
      <c r="E83" s="8">
        <v>400</v>
      </c>
      <c r="F83" s="130">
        <f t="shared" si="2"/>
        <v>5600</v>
      </c>
    </row>
    <row r="84" spans="1:6" s="98" customFormat="1" ht="15.75" x14ac:dyDescent="0.25">
      <c r="A84" s="137"/>
      <c r="B84" s="144" t="s">
        <v>377</v>
      </c>
      <c r="C84" s="8" t="s">
        <v>6</v>
      </c>
      <c r="D84" s="59">
        <v>17</v>
      </c>
      <c r="E84" s="8">
        <v>200</v>
      </c>
      <c r="F84" s="130">
        <f t="shared" si="2"/>
        <v>3400</v>
      </c>
    </row>
    <row r="85" spans="1:6" s="98" customFormat="1" ht="15.75" x14ac:dyDescent="0.25">
      <c r="A85" s="137"/>
      <c r="B85" s="144" t="s">
        <v>378</v>
      </c>
      <c r="C85" s="8" t="s">
        <v>6</v>
      </c>
      <c r="D85" s="59">
        <v>8</v>
      </c>
      <c r="E85" s="8">
        <v>100</v>
      </c>
      <c r="F85" s="130">
        <f t="shared" si="2"/>
        <v>800</v>
      </c>
    </row>
    <row r="86" spans="1:6" s="98" customFormat="1" ht="15.75" x14ac:dyDescent="0.25">
      <c r="A86" s="137"/>
      <c r="B86" s="144" t="s">
        <v>396</v>
      </c>
      <c r="C86" s="8" t="s">
        <v>6</v>
      </c>
      <c r="D86" s="59">
        <v>7</v>
      </c>
      <c r="E86" s="8">
        <v>500</v>
      </c>
      <c r="F86" s="130">
        <f t="shared" si="2"/>
        <v>3500</v>
      </c>
    </row>
    <row r="87" spans="1:6" s="98" customFormat="1" ht="15.75" x14ac:dyDescent="0.25">
      <c r="A87" s="137"/>
      <c r="B87" s="144" t="s">
        <v>395</v>
      </c>
      <c r="C87" s="8" t="s">
        <v>6</v>
      </c>
      <c r="D87" s="59">
        <v>1</v>
      </c>
      <c r="E87" s="8">
        <v>14000</v>
      </c>
      <c r="F87" s="130">
        <f t="shared" si="2"/>
        <v>14000</v>
      </c>
    </row>
    <row r="88" spans="1:6" s="98" customFormat="1" ht="15.75" x14ac:dyDescent="0.25">
      <c r="A88" s="137"/>
      <c r="B88" s="144" t="s">
        <v>403</v>
      </c>
      <c r="C88" s="8" t="s">
        <v>6</v>
      </c>
      <c r="D88" s="59">
        <v>4</v>
      </c>
      <c r="E88" s="8">
        <v>2000</v>
      </c>
      <c r="F88" s="130">
        <f t="shared" si="2"/>
        <v>8000</v>
      </c>
    </row>
    <row r="89" spans="1:6" s="98" customFormat="1" ht="15.75" x14ac:dyDescent="0.25">
      <c r="A89" s="137"/>
      <c r="B89" s="144" t="s">
        <v>406</v>
      </c>
      <c r="C89" s="8" t="s">
        <v>6</v>
      </c>
      <c r="D89" s="8">
        <v>2</v>
      </c>
      <c r="E89" s="8">
        <v>3000</v>
      </c>
      <c r="F89" s="130">
        <f t="shared" si="2"/>
        <v>6000</v>
      </c>
    </row>
    <row r="90" spans="1:6" s="98" customFormat="1" ht="15.75" x14ac:dyDescent="0.25">
      <c r="A90" s="137"/>
      <c r="B90" s="144" t="s">
        <v>394</v>
      </c>
      <c r="C90" s="8" t="s">
        <v>6</v>
      </c>
      <c r="D90" s="59">
        <v>7</v>
      </c>
      <c r="E90" s="8">
        <v>200</v>
      </c>
      <c r="F90" s="130">
        <f t="shared" si="2"/>
        <v>1400</v>
      </c>
    </row>
    <row r="91" spans="1:6" s="98" customFormat="1" ht="15.75" x14ac:dyDescent="0.25">
      <c r="A91" s="137"/>
      <c r="B91" s="144" t="s">
        <v>379</v>
      </c>
      <c r="C91" s="8" t="s">
        <v>6</v>
      </c>
      <c r="D91" s="59">
        <v>4</v>
      </c>
      <c r="E91" s="8">
        <v>400</v>
      </c>
      <c r="F91" s="130">
        <f t="shared" si="2"/>
        <v>1600</v>
      </c>
    </row>
    <row r="92" spans="1:6" s="98" customFormat="1" ht="15.75" x14ac:dyDescent="0.25">
      <c r="A92" s="137"/>
      <c r="B92" s="144" t="s">
        <v>404</v>
      </c>
      <c r="C92" s="8" t="s">
        <v>405</v>
      </c>
      <c r="D92" s="59">
        <v>5</v>
      </c>
      <c r="E92" s="8">
        <v>2500</v>
      </c>
      <c r="F92" s="130">
        <f t="shared" si="2"/>
        <v>12500</v>
      </c>
    </row>
    <row r="93" spans="1:6" s="98" customFormat="1" ht="15.75" x14ac:dyDescent="0.25">
      <c r="A93" s="137"/>
      <c r="B93" s="138" t="s">
        <v>407</v>
      </c>
      <c r="C93" s="137" t="s">
        <v>6</v>
      </c>
      <c r="D93" s="139">
        <v>1</v>
      </c>
      <c r="E93" s="137">
        <v>5000</v>
      </c>
      <c r="F93" s="140">
        <f t="shared" si="2"/>
        <v>5000</v>
      </c>
    </row>
    <row r="94" spans="1:6" s="98" customFormat="1" ht="15.75" x14ac:dyDescent="0.25">
      <c r="A94" s="137"/>
      <c r="B94" s="141" t="s">
        <v>408</v>
      </c>
      <c r="C94" s="137" t="s">
        <v>6</v>
      </c>
      <c r="D94" s="139">
        <v>1</v>
      </c>
      <c r="E94" s="137">
        <v>4000</v>
      </c>
      <c r="F94" s="140">
        <f t="shared" ref="F94:F106" si="3">D94*E94</f>
        <v>4000</v>
      </c>
    </row>
    <row r="95" spans="1:6" s="98" customFormat="1" ht="15.75" x14ac:dyDescent="0.25">
      <c r="A95" s="137"/>
      <c r="B95" s="141" t="s">
        <v>441</v>
      </c>
      <c r="C95" s="137" t="s">
        <v>6</v>
      </c>
      <c r="D95" s="139">
        <v>1</v>
      </c>
      <c r="E95" s="137">
        <v>3000</v>
      </c>
      <c r="F95" s="140">
        <f t="shared" si="3"/>
        <v>3000</v>
      </c>
    </row>
    <row r="96" spans="1:6" s="98" customFormat="1" ht="15.75" x14ac:dyDescent="0.25">
      <c r="A96" s="137"/>
      <c r="B96" s="142" t="s">
        <v>415</v>
      </c>
      <c r="C96" s="137" t="s">
        <v>6</v>
      </c>
      <c r="D96" s="139">
        <v>1</v>
      </c>
      <c r="E96" s="137">
        <v>700</v>
      </c>
      <c r="F96" s="140">
        <f t="shared" si="3"/>
        <v>700</v>
      </c>
    </row>
    <row r="97" spans="1:6" s="98" customFormat="1" ht="15.75" x14ac:dyDescent="0.25">
      <c r="A97" s="137"/>
      <c r="B97" s="142" t="s">
        <v>412</v>
      </c>
      <c r="C97" s="137" t="s">
        <v>6</v>
      </c>
      <c r="D97" s="139">
        <v>1</v>
      </c>
      <c r="E97" s="137">
        <v>2000</v>
      </c>
      <c r="F97" s="140">
        <f t="shared" si="3"/>
        <v>2000</v>
      </c>
    </row>
    <row r="98" spans="1:6" s="98" customFormat="1" ht="15.75" x14ac:dyDescent="0.25">
      <c r="A98" s="137"/>
      <c r="B98" s="152" t="s">
        <v>442</v>
      </c>
      <c r="C98" s="137" t="s">
        <v>6</v>
      </c>
      <c r="D98" s="139">
        <v>1</v>
      </c>
      <c r="E98" s="137">
        <v>5000</v>
      </c>
      <c r="F98" s="140">
        <f t="shared" si="3"/>
        <v>5000</v>
      </c>
    </row>
    <row r="99" spans="1:6" s="98" customFormat="1" ht="15.75" x14ac:dyDescent="0.25">
      <c r="A99" s="137"/>
      <c r="B99" s="147" t="s">
        <v>419</v>
      </c>
      <c r="C99" s="137" t="s">
        <v>6</v>
      </c>
      <c r="D99" s="139">
        <v>1</v>
      </c>
      <c r="E99" s="137">
        <v>1500</v>
      </c>
      <c r="F99" s="140">
        <f t="shared" si="3"/>
        <v>1500</v>
      </c>
    </row>
    <row r="100" spans="1:6" s="98" customFormat="1" ht="15.75" x14ac:dyDescent="0.25">
      <c r="A100" s="137"/>
      <c r="B100" s="147" t="s">
        <v>440</v>
      </c>
      <c r="C100" s="137" t="s">
        <v>6</v>
      </c>
      <c r="D100" s="139">
        <v>1</v>
      </c>
      <c r="E100" s="137">
        <v>3000</v>
      </c>
      <c r="F100" s="140">
        <f t="shared" si="3"/>
        <v>3000</v>
      </c>
    </row>
    <row r="101" spans="1:6" s="98" customFormat="1" ht="15.75" x14ac:dyDescent="0.25">
      <c r="A101" s="137"/>
      <c r="B101" s="147" t="s">
        <v>429</v>
      </c>
      <c r="C101" s="137" t="s">
        <v>6</v>
      </c>
      <c r="D101" s="139">
        <v>7</v>
      </c>
      <c r="E101" s="137">
        <v>300</v>
      </c>
      <c r="F101" s="140">
        <f t="shared" si="3"/>
        <v>2100</v>
      </c>
    </row>
    <row r="102" spans="1:6" s="98" customFormat="1" ht="15.75" x14ac:dyDescent="0.25">
      <c r="A102" s="137"/>
      <c r="B102" s="135" t="s">
        <v>420</v>
      </c>
      <c r="C102" s="8" t="s">
        <v>6</v>
      </c>
      <c r="D102" s="59">
        <v>2</v>
      </c>
      <c r="E102" s="8">
        <v>1000</v>
      </c>
      <c r="F102" s="130">
        <f t="shared" si="3"/>
        <v>2000</v>
      </c>
    </row>
    <row r="103" spans="1:6" s="98" customFormat="1" ht="15.75" x14ac:dyDescent="0.25">
      <c r="A103" s="137"/>
      <c r="B103" s="146" t="s">
        <v>430</v>
      </c>
      <c r="C103" s="8" t="s">
        <v>6</v>
      </c>
      <c r="D103" s="59">
        <v>5</v>
      </c>
      <c r="E103" s="8">
        <v>400</v>
      </c>
      <c r="F103" s="130">
        <f t="shared" si="3"/>
        <v>2000</v>
      </c>
    </row>
    <row r="104" spans="1:6" s="98" customFormat="1" ht="31.5" x14ac:dyDescent="0.25">
      <c r="A104" s="137"/>
      <c r="B104" s="135" t="s">
        <v>417</v>
      </c>
      <c r="C104" s="8" t="s">
        <v>6</v>
      </c>
      <c r="D104" s="59">
        <v>1</v>
      </c>
      <c r="E104" s="8">
        <v>1500</v>
      </c>
      <c r="F104" s="130">
        <f t="shared" si="3"/>
        <v>1500</v>
      </c>
    </row>
    <row r="105" spans="1:6" s="98" customFormat="1" ht="31.5" x14ac:dyDescent="0.25">
      <c r="A105" s="137"/>
      <c r="B105" s="148" t="s">
        <v>422</v>
      </c>
      <c r="C105" s="8" t="s">
        <v>6</v>
      </c>
      <c r="D105" s="59">
        <v>1</v>
      </c>
      <c r="E105" s="8">
        <v>15000</v>
      </c>
      <c r="F105" s="130">
        <f t="shared" si="3"/>
        <v>15000</v>
      </c>
    </row>
    <row r="106" spans="1:6" s="98" customFormat="1" ht="15.75" x14ac:dyDescent="0.25">
      <c r="A106" s="137"/>
      <c r="B106" s="135" t="s">
        <v>421</v>
      </c>
      <c r="C106" s="8" t="s">
        <v>6</v>
      </c>
      <c r="D106" s="59">
        <v>1</v>
      </c>
      <c r="E106" s="8">
        <v>20000</v>
      </c>
      <c r="F106" s="130">
        <f t="shared" si="3"/>
        <v>20000</v>
      </c>
    </row>
    <row r="107" spans="1:6" s="98" customFormat="1" ht="15.75" x14ac:dyDescent="0.25">
      <c r="A107" s="13"/>
      <c r="B107" s="14" t="s">
        <v>320</v>
      </c>
      <c r="C107" s="14"/>
      <c r="D107" s="61"/>
      <c r="E107" s="14"/>
      <c r="F107" s="19">
        <f>SUM(F54:F106)</f>
        <v>292000</v>
      </c>
    </row>
    <row r="108" spans="1:6" s="98" customFormat="1" ht="15.75" x14ac:dyDescent="0.25">
      <c r="A108" s="54"/>
      <c r="B108" s="55"/>
      <c r="C108" s="54"/>
      <c r="D108" s="60"/>
      <c r="E108" s="54"/>
      <c r="F108" s="56"/>
    </row>
    <row r="109" spans="1:6" s="1" customFormat="1" ht="15.75" x14ac:dyDescent="0.25">
      <c r="A109" s="13"/>
      <c r="B109" s="14" t="s">
        <v>380</v>
      </c>
      <c r="C109" s="13"/>
      <c r="D109" s="58"/>
      <c r="E109" s="13"/>
      <c r="F109" s="19"/>
    </row>
    <row r="110" spans="1:6" s="1" customFormat="1" ht="15.75" x14ac:dyDescent="0.25">
      <c r="A110" s="8"/>
      <c r="B110" s="7" t="s">
        <v>381</v>
      </c>
      <c r="C110" s="8" t="s">
        <v>6</v>
      </c>
      <c r="D110" s="59">
        <v>2</v>
      </c>
      <c r="E110" s="8">
        <v>30000</v>
      </c>
      <c r="F110" s="130">
        <f t="shared" ref="F110:F115" si="4">D110*E110</f>
        <v>60000</v>
      </c>
    </row>
    <row r="111" spans="1:6" s="1" customFormat="1" ht="15.75" x14ac:dyDescent="0.25">
      <c r="A111" s="8"/>
      <c r="B111" s="7" t="s">
        <v>382</v>
      </c>
      <c r="C111" s="8" t="s">
        <v>6</v>
      </c>
      <c r="D111" s="59">
        <v>1</v>
      </c>
      <c r="E111" s="8">
        <v>15000</v>
      </c>
      <c r="F111" s="130">
        <f t="shared" si="4"/>
        <v>15000</v>
      </c>
    </row>
    <row r="112" spans="1:6" s="1" customFormat="1" ht="15.75" x14ac:dyDescent="0.25">
      <c r="A112" s="8"/>
      <c r="B112" s="7" t="s">
        <v>383</v>
      </c>
      <c r="C112" s="8" t="s">
        <v>6</v>
      </c>
      <c r="D112" s="59">
        <v>2</v>
      </c>
      <c r="E112" s="8">
        <v>23000</v>
      </c>
      <c r="F112" s="130">
        <f t="shared" si="4"/>
        <v>46000</v>
      </c>
    </row>
    <row r="113" spans="1:6" s="1" customFormat="1" ht="15.75" x14ac:dyDescent="0.25">
      <c r="A113" s="8"/>
      <c r="B113" s="7" t="s">
        <v>384</v>
      </c>
      <c r="C113" s="8" t="s">
        <v>6</v>
      </c>
      <c r="D113" s="59">
        <v>10</v>
      </c>
      <c r="E113" s="8">
        <v>2500</v>
      </c>
      <c r="F113" s="130">
        <f t="shared" si="4"/>
        <v>25000</v>
      </c>
    </row>
    <row r="114" spans="1:6" s="1" customFormat="1" ht="15.75" x14ac:dyDescent="0.25">
      <c r="A114" s="8"/>
      <c r="B114" s="7" t="s">
        <v>385</v>
      </c>
      <c r="C114" s="8" t="s">
        <v>6</v>
      </c>
      <c r="D114" s="59">
        <v>1</v>
      </c>
      <c r="E114" s="8">
        <v>500</v>
      </c>
      <c r="F114" s="130">
        <f t="shared" si="4"/>
        <v>500</v>
      </c>
    </row>
    <row r="115" spans="1:6" s="1" customFormat="1" ht="15.75" x14ac:dyDescent="0.25">
      <c r="A115" s="8"/>
      <c r="B115" s="7" t="s">
        <v>413</v>
      </c>
      <c r="C115" s="8" t="s">
        <v>6</v>
      </c>
      <c r="D115" s="59">
        <v>3</v>
      </c>
      <c r="E115" s="8">
        <v>400</v>
      </c>
      <c r="F115" s="130">
        <f t="shared" si="4"/>
        <v>1200</v>
      </c>
    </row>
    <row r="116" spans="1:6" s="1" customFormat="1" ht="15.75" x14ac:dyDescent="0.25">
      <c r="A116" s="13"/>
      <c r="B116" s="14" t="s">
        <v>320</v>
      </c>
      <c r="C116" s="14"/>
      <c r="D116" s="61"/>
      <c r="E116" s="14"/>
      <c r="F116" s="19">
        <f>SUM(F110:F115)</f>
        <v>147700</v>
      </c>
    </row>
    <row r="117" spans="1:6" s="1" customFormat="1" ht="15.75" x14ac:dyDescent="0.25">
      <c r="A117" s="131"/>
      <c r="B117" s="17"/>
      <c r="C117" s="17"/>
      <c r="D117" s="132"/>
      <c r="E117" s="17"/>
      <c r="F117" s="133"/>
    </row>
    <row r="118" spans="1:6" s="1" customFormat="1" ht="15.75" x14ac:dyDescent="0.25">
      <c r="A118" s="13"/>
      <c r="B118" s="14" t="s">
        <v>387</v>
      </c>
      <c r="C118" s="14"/>
      <c r="D118" s="61"/>
      <c r="E118" s="14"/>
      <c r="F118" s="19"/>
    </row>
    <row r="119" spans="1:6" s="1" customFormat="1" ht="15.75" x14ac:dyDescent="0.25">
      <c r="A119" s="8"/>
      <c r="B119" s="7" t="s">
        <v>388</v>
      </c>
      <c r="C119" s="8" t="s">
        <v>6</v>
      </c>
      <c r="D119" s="59">
        <v>2</v>
      </c>
      <c r="E119" s="8">
        <v>800</v>
      </c>
      <c r="F119" s="130">
        <f t="shared" ref="F119:F124" si="5">D119*E119</f>
        <v>1600</v>
      </c>
    </row>
    <row r="120" spans="1:6" s="1" customFormat="1" ht="15.75" x14ac:dyDescent="0.25">
      <c r="A120" s="8"/>
      <c r="B120" s="7" t="s">
        <v>389</v>
      </c>
      <c r="C120" s="8" t="s">
        <v>6</v>
      </c>
      <c r="D120" s="59">
        <v>5</v>
      </c>
      <c r="E120" s="8">
        <v>350</v>
      </c>
      <c r="F120" s="130">
        <f t="shared" si="5"/>
        <v>1750</v>
      </c>
    </row>
    <row r="121" spans="1:6" s="1" customFormat="1" ht="15.75" x14ac:dyDescent="0.25">
      <c r="A121" s="8"/>
      <c r="B121" s="7" t="s">
        <v>390</v>
      </c>
      <c r="C121" s="8" t="s">
        <v>6</v>
      </c>
      <c r="D121" s="59">
        <v>3</v>
      </c>
      <c r="E121" s="8">
        <v>250</v>
      </c>
      <c r="F121" s="130">
        <f t="shared" si="5"/>
        <v>750</v>
      </c>
    </row>
    <row r="122" spans="1:6" s="1" customFormat="1" ht="15.75" x14ac:dyDescent="0.25">
      <c r="A122" s="8"/>
      <c r="B122" s="7" t="s">
        <v>391</v>
      </c>
      <c r="C122" s="8" t="s">
        <v>6</v>
      </c>
      <c r="D122" s="59">
        <v>5</v>
      </c>
      <c r="E122" s="8">
        <v>400</v>
      </c>
      <c r="F122" s="130">
        <f t="shared" si="5"/>
        <v>2000</v>
      </c>
    </row>
    <row r="123" spans="1:6" s="1" customFormat="1" ht="15.75" x14ac:dyDescent="0.25">
      <c r="A123" s="8"/>
      <c r="B123" s="7" t="s">
        <v>392</v>
      </c>
      <c r="C123" s="8" t="s">
        <v>6</v>
      </c>
      <c r="D123" s="59">
        <v>7</v>
      </c>
      <c r="E123" s="8">
        <v>400</v>
      </c>
      <c r="F123" s="130">
        <f t="shared" si="5"/>
        <v>2800</v>
      </c>
    </row>
    <row r="124" spans="1:6" s="1" customFormat="1" ht="15.75" x14ac:dyDescent="0.25">
      <c r="A124" s="8"/>
      <c r="B124" s="7" t="s">
        <v>393</v>
      </c>
      <c r="C124" s="8" t="s">
        <v>6</v>
      </c>
      <c r="D124" s="59">
        <v>3</v>
      </c>
      <c r="E124" s="8">
        <v>900</v>
      </c>
      <c r="F124" s="130">
        <f t="shared" si="5"/>
        <v>2700</v>
      </c>
    </row>
    <row r="125" spans="1:6" s="1" customFormat="1" ht="15.75" x14ac:dyDescent="0.25">
      <c r="A125" s="13"/>
      <c r="B125" s="14" t="s">
        <v>313</v>
      </c>
      <c r="C125" s="14"/>
      <c r="D125" s="61"/>
      <c r="E125" s="14"/>
      <c r="F125" s="19">
        <f>SUM(F119:F124)</f>
        <v>11600</v>
      </c>
    </row>
    <row r="126" spans="1:6" s="1" customFormat="1" ht="15.75" x14ac:dyDescent="0.25">
      <c r="A126" s="54"/>
      <c r="B126" s="55"/>
      <c r="C126" s="54"/>
      <c r="D126" s="60"/>
      <c r="E126" s="54"/>
      <c r="F126" s="56"/>
    </row>
    <row r="127" spans="1:6" s="1" customFormat="1" ht="15.75" x14ac:dyDescent="0.25">
      <c r="A127" s="13"/>
      <c r="B127" s="14" t="s">
        <v>340</v>
      </c>
      <c r="C127" s="13"/>
      <c r="D127" s="58"/>
      <c r="E127" s="13"/>
      <c r="F127" s="19"/>
    </row>
    <row r="128" spans="1:6" s="1" customFormat="1" ht="15.75" x14ac:dyDescent="0.25">
      <c r="A128" s="7"/>
      <c r="B128" s="9" t="s">
        <v>333</v>
      </c>
      <c r="C128" s="8" t="s">
        <v>6</v>
      </c>
      <c r="D128" s="59">
        <v>2</v>
      </c>
      <c r="E128" s="8">
        <v>1000</v>
      </c>
      <c r="F128" s="11">
        <f>D128*E128</f>
        <v>2000</v>
      </c>
    </row>
    <row r="129" spans="1:6" s="99" customFormat="1" ht="15.75" x14ac:dyDescent="0.25">
      <c r="A129" s="12"/>
      <c r="B129" s="9" t="s">
        <v>334</v>
      </c>
      <c r="C129" s="8" t="s">
        <v>6</v>
      </c>
      <c r="D129" s="59">
        <v>2</v>
      </c>
      <c r="E129" s="8">
        <v>2000</v>
      </c>
      <c r="F129" s="11">
        <f t="shared" ref="F129:F143" si="6">D129*E129</f>
        <v>4000</v>
      </c>
    </row>
    <row r="130" spans="1:6" s="1" customFormat="1" ht="15.75" x14ac:dyDescent="0.25">
      <c r="A130" s="7"/>
      <c r="B130" s="9" t="s">
        <v>335</v>
      </c>
      <c r="C130" s="8" t="s">
        <v>6</v>
      </c>
      <c r="D130" s="62">
        <v>1</v>
      </c>
      <c r="E130" s="10">
        <v>2000</v>
      </c>
      <c r="F130" s="11">
        <f t="shared" si="6"/>
        <v>2000</v>
      </c>
    </row>
    <row r="131" spans="1:6" s="1" customFormat="1" ht="15.75" x14ac:dyDescent="0.25">
      <c r="A131" s="7"/>
      <c r="B131" s="9" t="s">
        <v>336</v>
      </c>
      <c r="C131" s="8" t="s">
        <v>6</v>
      </c>
      <c r="D131" s="59">
        <v>1</v>
      </c>
      <c r="E131" s="8">
        <v>1000</v>
      </c>
      <c r="F131" s="11">
        <f t="shared" si="6"/>
        <v>1000</v>
      </c>
    </row>
    <row r="132" spans="1:6" s="1" customFormat="1" ht="15.75" x14ac:dyDescent="0.25">
      <c r="A132" s="7"/>
      <c r="B132" s="9" t="s">
        <v>411</v>
      </c>
      <c r="C132" s="8" t="s">
        <v>6</v>
      </c>
      <c r="D132" s="59">
        <v>1</v>
      </c>
      <c r="E132" s="8">
        <v>700</v>
      </c>
      <c r="F132" s="11">
        <f t="shared" si="6"/>
        <v>700</v>
      </c>
    </row>
    <row r="133" spans="1:6" s="1" customFormat="1" ht="15.75" x14ac:dyDescent="0.25">
      <c r="A133" s="7"/>
      <c r="B133" s="146" t="s">
        <v>416</v>
      </c>
      <c r="C133" s="8" t="s">
        <v>6</v>
      </c>
      <c r="D133" s="59">
        <v>1</v>
      </c>
      <c r="E133" s="8">
        <v>2500</v>
      </c>
      <c r="F133" s="11">
        <f t="shared" si="6"/>
        <v>2500</v>
      </c>
    </row>
    <row r="134" spans="1:6" s="1" customFormat="1" ht="15.75" x14ac:dyDescent="0.25">
      <c r="A134" s="7"/>
      <c r="B134" s="145" t="s">
        <v>337</v>
      </c>
      <c r="C134" s="8" t="s">
        <v>6</v>
      </c>
      <c r="D134" s="59">
        <v>3</v>
      </c>
      <c r="E134" s="8">
        <v>1000</v>
      </c>
      <c r="F134" s="11">
        <f t="shared" si="6"/>
        <v>3000</v>
      </c>
    </row>
    <row r="135" spans="1:6" s="1" customFormat="1" ht="15.75" x14ac:dyDescent="0.25">
      <c r="A135" s="7"/>
      <c r="B135" s="9" t="s">
        <v>338</v>
      </c>
      <c r="C135" s="8" t="s">
        <v>6</v>
      </c>
      <c r="D135" s="59">
        <v>4</v>
      </c>
      <c r="E135" s="8">
        <v>800</v>
      </c>
      <c r="F135" s="11">
        <f t="shared" si="6"/>
        <v>3200</v>
      </c>
    </row>
    <row r="136" spans="1:6" s="5" customFormat="1" ht="15.75" x14ac:dyDescent="0.25">
      <c r="A136" s="118"/>
      <c r="B136" s="9" t="s">
        <v>339</v>
      </c>
      <c r="C136" s="8" t="s">
        <v>6</v>
      </c>
      <c r="D136" s="59">
        <v>3</v>
      </c>
      <c r="E136" s="8">
        <v>700</v>
      </c>
      <c r="F136" s="11">
        <f t="shared" si="6"/>
        <v>2100</v>
      </c>
    </row>
    <row r="137" spans="1:6" s="5" customFormat="1" ht="15.75" x14ac:dyDescent="0.25">
      <c r="A137" s="118"/>
      <c r="B137" s="143" t="s">
        <v>410</v>
      </c>
      <c r="C137" s="8" t="s">
        <v>6</v>
      </c>
      <c r="D137" s="59">
        <v>4</v>
      </c>
      <c r="E137" s="8">
        <v>900</v>
      </c>
      <c r="F137" s="11">
        <f t="shared" si="6"/>
        <v>3600</v>
      </c>
    </row>
    <row r="138" spans="1:6" s="5" customFormat="1" ht="15.75" x14ac:dyDescent="0.25">
      <c r="A138" s="118"/>
      <c r="B138" s="136" t="s">
        <v>409</v>
      </c>
      <c r="C138" s="8" t="s">
        <v>6</v>
      </c>
      <c r="D138" s="59">
        <v>2</v>
      </c>
      <c r="E138" s="8">
        <v>600</v>
      </c>
      <c r="F138" s="11">
        <f t="shared" si="6"/>
        <v>1200</v>
      </c>
    </row>
    <row r="139" spans="1:6" s="57" customFormat="1" ht="15.75" x14ac:dyDescent="0.25">
      <c r="A139" s="119"/>
      <c r="B139" s="9" t="s">
        <v>341</v>
      </c>
      <c r="C139" s="8" t="s">
        <v>6</v>
      </c>
      <c r="D139" s="59">
        <v>2</v>
      </c>
      <c r="E139" s="8">
        <v>3000</v>
      </c>
      <c r="F139" s="11">
        <f t="shared" si="6"/>
        <v>6000</v>
      </c>
    </row>
    <row r="140" spans="1:6" s="57" customFormat="1" ht="15.75" x14ac:dyDescent="0.25">
      <c r="A140" s="119"/>
      <c r="B140" s="9" t="s">
        <v>423</v>
      </c>
      <c r="C140" s="8" t="s">
        <v>6</v>
      </c>
      <c r="D140" s="59">
        <v>1</v>
      </c>
      <c r="E140" s="8">
        <v>500</v>
      </c>
      <c r="F140" s="11">
        <f t="shared" si="6"/>
        <v>500</v>
      </c>
    </row>
    <row r="141" spans="1:6" s="57" customFormat="1" ht="15.75" x14ac:dyDescent="0.25">
      <c r="A141" s="119"/>
      <c r="B141" s="150" t="s">
        <v>425</v>
      </c>
      <c r="C141" s="8" t="s">
        <v>6</v>
      </c>
      <c r="D141" s="59">
        <v>1</v>
      </c>
      <c r="E141" s="8">
        <v>200</v>
      </c>
      <c r="F141" s="11">
        <f t="shared" si="6"/>
        <v>200</v>
      </c>
    </row>
    <row r="142" spans="1:6" s="57" customFormat="1" ht="15.75" x14ac:dyDescent="0.25">
      <c r="A142" s="119"/>
      <c r="B142" s="141" t="s">
        <v>426</v>
      </c>
      <c r="C142" s="8" t="s">
        <v>6</v>
      </c>
      <c r="D142" s="59">
        <v>1</v>
      </c>
      <c r="E142" s="8">
        <v>900</v>
      </c>
      <c r="F142" s="11">
        <f t="shared" si="6"/>
        <v>900</v>
      </c>
    </row>
    <row r="143" spans="1:6" s="57" customFormat="1" ht="15.75" x14ac:dyDescent="0.25">
      <c r="A143" s="119"/>
      <c r="B143" s="149" t="s">
        <v>424</v>
      </c>
      <c r="C143" s="8" t="s">
        <v>6</v>
      </c>
      <c r="D143" s="59">
        <v>1</v>
      </c>
      <c r="E143" s="8">
        <v>500</v>
      </c>
      <c r="F143" s="11">
        <f t="shared" si="6"/>
        <v>500</v>
      </c>
    </row>
    <row r="144" spans="1:6" s="97" customFormat="1" ht="15.75" x14ac:dyDescent="0.25">
      <c r="A144" s="13"/>
      <c r="B144" s="14" t="s">
        <v>320</v>
      </c>
      <c r="C144" s="13"/>
      <c r="D144" s="58"/>
      <c r="E144" s="13"/>
      <c r="F144" s="15">
        <f>SUM(F128:F143)</f>
        <v>33400</v>
      </c>
    </row>
    <row r="145" spans="1:6" s="98" customFormat="1" ht="15.75" x14ac:dyDescent="0.25">
      <c r="A145" s="54"/>
      <c r="B145" s="55" t="s">
        <v>85</v>
      </c>
      <c r="C145" s="54"/>
      <c r="D145" s="114"/>
      <c r="E145" s="54"/>
      <c r="F145" s="56" t="e">
        <f>(#REF!-SUMIF(#REF!,"Накладные расходы",#REF!))*(1-(LEFT(RIGHT(B145,LEN(B145)-17),LEN(RIGHT(B145,LEN(B145)-17))-1)*0.01))+SUMIF(#REF!,"Накладные расходы",#REF!)</f>
        <v>#REF!</v>
      </c>
    </row>
    <row r="146" spans="1:6" s="98" customFormat="1" ht="15.75" x14ac:dyDescent="0.25">
      <c r="A146" s="54"/>
      <c r="B146" s="17" t="s">
        <v>360</v>
      </c>
      <c r="C146" s="16"/>
      <c r="D146" s="16"/>
      <c r="E146" s="16"/>
      <c r="F146" s="18">
        <f>F144+F29+F23+F9+F43+F51+F107+F116+F125</f>
        <v>1012350</v>
      </c>
    </row>
    <row r="147" spans="1:6" s="98" customFormat="1" ht="26.25" x14ac:dyDescent="0.25">
      <c r="A147" s="124"/>
      <c r="B147" s="117"/>
      <c r="C147" s="117"/>
      <c r="D147" s="117"/>
      <c r="E147" s="117"/>
      <c r="F147" s="117"/>
    </row>
    <row r="148" spans="1:6" s="1" customFormat="1" ht="25.5" x14ac:dyDescent="0.35">
      <c r="A148" s="124"/>
      <c r="B148" s="154"/>
      <c r="C148" s="154"/>
      <c r="D148" s="154"/>
      <c r="E148" s="154"/>
      <c r="F148" s="53"/>
    </row>
  </sheetData>
  <sheetProtection deleteRows="0"/>
  <mergeCells count="2">
    <mergeCell ref="B148:E148"/>
    <mergeCell ref="A1:F1"/>
  </mergeCells>
  <printOptions horizontalCentered="1"/>
  <pageMargins left="0.23622047244094491" right="0.23622047244094491" top="0.39370078740157483" bottom="0.39370078740157483" header="0" footer="0"/>
  <pageSetup paperSize="9" scale="9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8"/>
  <sheetViews>
    <sheetView topLeftCell="A35" zoomScale="80" zoomScaleNormal="80" zoomScalePageLayoutView="80" workbookViewId="0">
      <selection activeCell="H74" sqref="H74"/>
    </sheetView>
  </sheetViews>
  <sheetFormatPr defaultColWidth="8.85546875" defaultRowHeight="15" x14ac:dyDescent="0.25"/>
  <cols>
    <col min="1" max="1" width="33.42578125" style="22" customWidth="1"/>
    <col min="2" max="2" width="12.7109375" style="50" customWidth="1"/>
    <col min="3" max="3" width="12.42578125" style="22" customWidth="1"/>
    <col min="4" max="4" width="24.42578125" style="22" customWidth="1"/>
    <col min="5" max="5" width="14.28515625" style="21" customWidth="1"/>
    <col min="6" max="6" width="22" style="22" customWidth="1"/>
    <col min="7" max="7" width="21" style="22" customWidth="1"/>
    <col min="8" max="8" width="14.85546875" style="22" bestFit="1" customWidth="1"/>
    <col min="9" max="9" width="10.85546875" style="22" bestFit="1" customWidth="1"/>
    <col min="10" max="16384" width="8.85546875" style="22"/>
  </cols>
  <sheetData>
    <row r="1" spans="1:7" ht="30" x14ac:dyDescent="0.25">
      <c r="A1" s="20" t="s">
        <v>7</v>
      </c>
      <c r="B1" s="6" t="s">
        <v>8</v>
      </c>
      <c r="C1" s="6" t="s">
        <v>9</v>
      </c>
      <c r="D1" s="6" t="s">
        <v>22</v>
      </c>
      <c r="F1" s="6" t="s">
        <v>43</v>
      </c>
      <c r="G1" s="6" t="s">
        <v>64</v>
      </c>
    </row>
    <row r="2" spans="1:7" x14ac:dyDescent="0.25">
      <c r="A2" s="23" t="s">
        <v>10</v>
      </c>
      <c r="B2" s="24">
        <v>0.53</v>
      </c>
      <c r="C2" s="24">
        <v>0.56000000000000005</v>
      </c>
      <c r="D2" s="25">
        <f>B2*C2</f>
        <v>0.29680000000000006</v>
      </c>
      <c r="F2" s="26">
        <f>(C2+0.4)*2</f>
        <v>1.9200000000000002</v>
      </c>
      <c r="G2" s="26">
        <f>C2+0.4</f>
        <v>0.96000000000000008</v>
      </c>
    </row>
    <row r="3" spans="1:7" x14ac:dyDescent="0.25">
      <c r="A3" s="23" t="s">
        <v>11</v>
      </c>
      <c r="B3" s="24">
        <v>0.53</v>
      </c>
      <c r="C3" s="24">
        <v>0.56000000000000005</v>
      </c>
      <c r="D3" s="25">
        <f t="shared" ref="D3:D19" si="0">B3*C3</f>
        <v>0.29680000000000006</v>
      </c>
      <c r="F3" s="26">
        <f t="shared" ref="F3:F39" si="1">(C3+0.4)*2</f>
        <v>1.9200000000000002</v>
      </c>
      <c r="G3" s="26">
        <f t="shared" ref="G3:G27" si="2">C3+0.4</f>
        <v>0.96000000000000008</v>
      </c>
    </row>
    <row r="4" spans="1:7" x14ac:dyDescent="0.25">
      <c r="A4" s="23" t="s">
        <v>12</v>
      </c>
      <c r="B4" s="24">
        <v>0.53</v>
      </c>
      <c r="C4" s="24">
        <v>0.56000000000000005</v>
      </c>
      <c r="D4" s="25">
        <f t="shared" si="0"/>
        <v>0.29680000000000006</v>
      </c>
      <c r="F4" s="26">
        <f t="shared" si="1"/>
        <v>1.9200000000000002</v>
      </c>
      <c r="G4" s="26">
        <f t="shared" si="2"/>
        <v>0.96000000000000008</v>
      </c>
    </row>
    <row r="5" spans="1:7" x14ac:dyDescent="0.25">
      <c r="A5" s="23" t="s">
        <v>13</v>
      </c>
      <c r="B5" s="24">
        <v>1.36</v>
      </c>
      <c r="C5" s="24">
        <v>1.26</v>
      </c>
      <c r="D5" s="25">
        <f t="shared" si="0"/>
        <v>1.7136000000000002</v>
      </c>
      <c r="F5" s="26">
        <f t="shared" si="1"/>
        <v>3.3200000000000003</v>
      </c>
      <c r="G5" s="26">
        <f t="shared" si="2"/>
        <v>1.6600000000000001</v>
      </c>
    </row>
    <row r="6" spans="1:7" x14ac:dyDescent="0.25">
      <c r="A6" s="23" t="s">
        <v>14</v>
      </c>
      <c r="B6" s="24">
        <v>1.36</v>
      </c>
      <c r="C6" s="24">
        <v>1.5</v>
      </c>
      <c r="D6" s="25">
        <f t="shared" si="0"/>
        <v>2.04</v>
      </c>
      <c r="F6" s="26">
        <f t="shared" si="1"/>
        <v>3.8</v>
      </c>
      <c r="G6" s="26">
        <f t="shared" si="2"/>
        <v>1.9</v>
      </c>
    </row>
    <row r="7" spans="1:7" x14ac:dyDescent="0.25">
      <c r="A7" s="23" t="s">
        <v>15</v>
      </c>
      <c r="B7" s="24">
        <v>1.56</v>
      </c>
      <c r="C7" s="24">
        <v>1.25</v>
      </c>
      <c r="D7" s="25">
        <f t="shared" si="0"/>
        <v>1.9500000000000002</v>
      </c>
      <c r="F7" s="26">
        <f t="shared" si="1"/>
        <v>3.3</v>
      </c>
      <c r="G7" s="26">
        <f t="shared" si="2"/>
        <v>1.65</v>
      </c>
    </row>
    <row r="8" spans="1:7" x14ac:dyDescent="0.25">
      <c r="A8" s="23" t="s">
        <v>16</v>
      </c>
      <c r="B8" s="24">
        <v>1.6</v>
      </c>
      <c r="C8" s="24">
        <v>2.1</v>
      </c>
      <c r="D8" s="25">
        <f t="shared" si="0"/>
        <v>3.3600000000000003</v>
      </c>
      <c r="F8" s="26">
        <f t="shared" si="1"/>
        <v>5</v>
      </c>
      <c r="G8" s="26">
        <f t="shared" si="2"/>
        <v>2.5</v>
      </c>
    </row>
    <row r="9" spans="1:7" x14ac:dyDescent="0.25">
      <c r="A9" s="23" t="s">
        <v>17</v>
      </c>
      <c r="B9" s="24"/>
      <c r="C9" s="24"/>
      <c r="D9" s="27">
        <f t="shared" si="0"/>
        <v>0</v>
      </c>
      <c r="F9" s="26">
        <f t="shared" si="1"/>
        <v>0.8</v>
      </c>
      <c r="G9" s="26">
        <f t="shared" si="2"/>
        <v>0.4</v>
      </c>
    </row>
    <row r="10" spans="1:7" x14ac:dyDescent="0.25">
      <c r="A10" s="23" t="s">
        <v>18</v>
      </c>
      <c r="B10" s="24"/>
      <c r="C10" s="24"/>
      <c r="D10" s="27">
        <f t="shared" si="0"/>
        <v>0</v>
      </c>
      <c r="F10" s="26">
        <f t="shared" si="1"/>
        <v>0.8</v>
      </c>
      <c r="G10" s="26">
        <f t="shared" si="2"/>
        <v>0.4</v>
      </c>
    </row>
    <row r="11" spans="1:7" x14ac:dyDescent="0.25">
      <c r="A11" s="23" t="s">
        <v>19</v>
      </c>
      <c r="B11" s="24"/>
      <c r="C11" s="24"/>
      <c r="D11" s="27">
        <f t="shared" si="0"/>
        <v>0</v>
      </c>
      <c r="F11" s="26">
        <f t="shared" si="1"/>
        <v>0.8</v>
      </c>
      <c r="G11" s="26">
        <f t="shared" si="2"/>
        <v>0.4</v>
      </c>
    </row>
    <row r="12" spans="1:7" x14ac:dyDescent="0.25">
      <c r="A12" s="23" t="s">
        <v>20</v>
      </c>
      <c r="B12" s="24"/>
      <c r="C12" s="24"/>
      <c r="D12" s="27">
        <f t="shared" si="0"/>
        <v>0</v>
      </c>
      <c r="F12" s="26">
        <f t="shared" si="1"/>
        <v>0.8</v>
      </c>
      <c r="G12" s="26">
        <f t="shared" si="2"/>
        <v>0.4</v>
      </c>
    </row>
    <row r="13" spans="1:7" x14ac:dyDescent="0.25">
      <c r="A13" s="23" t="s">
        <v>21</v>
      </c>
      <c r="B13" s="24"/>
      <c r="C13" s="24"/>
      <c r="D13" s="25">
        <f t="shared" si="0"/>
        <v>0</v>
      </c>
      <c r="F13" s="26">
        <f t="shared" si="1"/>
        <v>0.8</v>
      </c>
      <c r="G13" s="26">
        <f t="shared" si="2"/>
        <v>0.4</v>
      </c>
    </row>
    <row r="14" spans="1:7" x14ac:dyDescent="0.25">
      <c r="A14" s="23" t="s">
        <v>44</v>
      </c>
      <c r="B14" s="24"/>
      <c r="C14" s="24"/>
      <c r="D14" s="27">
        <f t="shared" si="0"/>
        <v>0</v>
      </c>
      <c r="F14" s="26">
        <f t="shared" si="1"/>
        <v>0.8</v>
      </c>
      <c r="G14" s="26">
        <f t="shared" si="2"/>
        <v>0.4</v>
      </c>
    </row>
    <row r="15" spans="1:7" x14ac:dyDescent="0.25">
      <c r="A15" s="23" t="s">
        <v>45</v>
      </c>
      <c r="B15" s="24"/>
      <c r="C15" s="24"/>
      <c r="D15" s="27">
        <f t="shared" si="0"/>
        <v>0</v>
      </c>
      <c r="F15" s="26">
        <f t="shared" si="1"/>
        <v>0.8</v>
      </c>
      <c r="G15" s="26">
        <f t="shared" si="2"/>
        <v>0.4</v>
      </c>
    </row>
    <row r="16" spans="1:7" x14ac:dyDescent="0.25">
      <c r="A16" s="23" t="s">
        <v>46</v>
      </c>
      <c r="B16" s="24"/>
      <c r="C16" s="24"/>
      <c r="D16" s="27">
        <f t="shared" si="0"/>
        <v>0</v>
      </c>
      <c r="F16" s="26">
        <f t="shared" si="1"/>
        <v>0.8</v>
      </c>
      <c r="G16" s="26">
        <f t="shared" si="2"/>
        <v>0.4</v>
      </c>
    </row>
    <row r="17" spans="1:7" x14ac:dyDescent="0.25">
      <c r="A17" s="23" t="s">
        <v>47</v>
      </c>
      <c r="B17" s="24"/>
      <c r="C17" s="24"/>
      <c r="D17" s="27">
        <f t="shared" si="0"/>
        <v>0</v>
      </c>
      <c r="F17" s="26">
        <f t="shared" si="1"/>
        <v>0.8</v>
      </c>
      <c r="G17" s="26">
        <f t="shared" si="2"/>
        <v>0.4</v>
      </c>
    </row>
    <row r="18" spans="1:7" x14ac:dyDescent="0.25">
      <c r="A18" s="23" t="s">
        <v>48</v>
      </c>
      <c r="B18" s="24"/>
      <c r="C18" s="24"/>
      <c r="D18" s="27">
        <f t="shared" si="0"/>
        <v>0</v>
      </c>
      <c r="F18" s="26">
        <f t="shared" si="1"/>
        <v>0.8</v>
      </c>
      <c r="G18" s="26">
        <f t="shared" si="2"/>
        <v>0.4</v>
      </c>
    </row>
    <row r="19" spans="1:7" x14ac:dyDescent="0.25">
      <c r="A19" s="23" t="s">
        <v>49</v>
      </c>
      <c r="B19" s="24"/>
      <c r="C19" s="24"/>
      <c r="D19" s="27">
        <f t="shared" si="0"/>
        <v>0</v>
      </c>
      <c r="F19" s="26">
        <f t="shared" si="1"/>
        <v>0.8</v>
      </c>
      <c r="G19" s="26">
        <f t="shared" si="2"/>
        <v>0.4</v>
      </c>
    </row>
    <row r="20" spans="1:7" ht="30" x14ac:dyDescent="0.25">
      <c r="A20" s="20" t="s">
        <v>23</v>
      </c>
      <c r="B20" s="6" t="s">
        <v>8</v>
      </c>
      <c r="C20" s="6" t="s">
        <v>9</v>
      </c>
      <c r="D20" s="6" t="s">
        <v>22</v>
      </c>
      <c r="F20" s="26"/>
      <c r="G20" s="26"/>
    </row>
    <row r="21" spans="1:7" x14ac:dyDescent="0.25">
      <c r="A21" s="23" t="s">
        <v>24</v>
      </c>
      <c r="B21" s="24"/>
      <c r="C21" s="24"/>
      <c r="D21" s="27">
        <f>B21*C21</f>
        <v>0</v>
      </c>
      <c r="F21" s="26">
        <f t="shared" si="1"/>
        <v>0.8</v>
      </c>
      <c r="G21" s="26">
        <f t="shared" si="2"/>
        <v>0.4</v>
      </c>
    </row>
    <row r="22" spans="1:7" x14ac:dyDescent="0.25">
      <c r="A22" s="23" t="s">
        <v>25</v>
      </c>
      <c r="B22" s="24"/>
      <c r="C22" s="24"/>
      <c r="D22" s="27">
        <f t="shared" ref="D22:D27" si="3">B22*C22</f>
        <v>0</v>
      </c>
      <c r="F22" s="26">
        <f t="shared" si="1"/>
        <v>0.8</v>
      </c>
      <c r="G22" s="26">
        <f t="shared" si="2"/>
        <v>0.4</v>
      </c>
    </row>
    <row r="23" spans="1:7" x14ac:dyDescent="0.25">
      <c r="A23" s="23" t="s">
        <v>26</v>
      </c>
      <c r="B23" s="24"/>
      <c r="C23" s="24"/>
      <c r="D23" s="27">
        <f t="shared" si="3"/>
        <v>0</v>
      </c>
      <c r="F23" s="26">
        <f t="shared" si="1"/>
        <v>0.8</v>
      </c>
      <c r="G23" s="26">
        <f t="shared" si="2"/>
        <v>0.4</v>
      </c>
    </row>
    <row r="24" spans="1:7" x14ac:dyDescent="0.25">
      <c r="A24" s="23" t="s">
        <v>27</v>
      </c>
      <c r="B24" s="24"/>
      <c r="C24" s="24"/>
      <c r="D24" s="27">
        <f t="shared" si="3"/>
        <v>0</v>
      </c>
      <c r="F24" s="26">
        <f t="shared" si="1"/>
        <v>0.8</v>
      </c>
      <c r="G24" s="26">
        <f t="shared" si="2"/>
        <v>0.4</v>
      </c>
    </row>
    <row r="25" spans="1:7" x14ac:dyDescent="0.25">
      <c r="A25" s="23" t="s">
        <v>28</v>
      </c>
      <c r="B25" s="24"/>
      <c r="C25" s="24"/>
      <c r="D25" s="27">
        <f t="shared" si="3"/>
        <v>0</v>
      </c>
      <c r="F25" s="26">
        <f t="shared" si="1"/>
        <v>0.8</v>
      </c>
      <c r="G25" s="26">
        <f t="shared" si="2"/>
        <v>0.4</v>
      </c>
    </row>
    <row r="26" spans="1:7" x14ac:dyDescent="0.25">
      <c r="A26" s="23" t="s">
        <v>74</v>
      </c>
      <c r="B26" s="24"/>
      <c r="C26" s="24"/>
      <c r="D26" s="27">
        <f t="shared" si="3"/>
        <v>0</v>
      </c>
      <c r="F26" s="26">
        <f t="shared" si="1"/>
        <v>0.8</v>
      </c>
      <c r="G26" s="26">
        <f t="shared" si="2"/>
        <v>0.4</v>
      </c>
    </row>
    <row r="27" spans="1:7" x14ac:dyDescent="0.25">
      <c r="A27" s="23" t="s">
        <v>75</v>
      </c>
      <c r="B27" s="24"/>
      <c r="C27" s="24"/>
      <c r="D27" s="27">
        <f t="shared" si="3"/>
        <v>0</v>
      </c>
      <c r="F27" s="26">
        <f t="shared" si="1"/>
        <v>0.8</v>
      </c>
      <c r="G27" s="26">
        <f t="shared" si="2"/>
        <v>0.4</v>
      </c>
    </row>
    <row r="28" spans="1:7" ht="30" x14ac:dyDescent="0.25">
      <c r="A28" s="20" t="s">
        <v>29</v>
      </c>
      <c r="B28" s="6" t="s">
        <v>8</v>
      </c>
      <c r="C28" s="6" t="s">
        <v>9</v>
      </c>
      <c r="D28" s="6" t="s">
        <v>22</v>
      </c>
      <c r="F28" s="26"/>
      <c r="G28" s="26"/>
    </row>
    <row r="29" spans="1:7" x14ac:dyDescent="0.25">
      <c r="A29" s="23" t="s">
        <v>24</v>
      </c>
      <c r="B29" s="24">
        <v>2.1</v>
      </c>
      <c r="C29" s="24">
        <v>0.9</v>
      </c>
      <c r="D29" s="27">
        <f>B29*C29</f>
        <v>1.8900000000000001</v>
      </c>
      <c r="F29" s="26">
        <f t="shared" si="1"/>
        <v>2.6</v>
      </c>
      <c r="G29" s="26"/>
    </row>
    <row r="30" spans="1:7" x14ac:dyDescent="0.25">
      <c r="A30" s="23" t="s">
        <v>25</v>
      </c>
      <c r="B30" s="24">
        <v>2.1</v>
      </c>
      <c r="C30" s="24">
        <v>0.9</v>
      </c>
      <c r="D30" s="27">
        <f t="shared" ref="D30:D36" si="4">B30*C30</f>
        <v>1.8900000000000001</v>
      </c>
      <c r="F30" s="26">
        <f t="shared" si="1"/>
        <v>2.6</v>
      </c>
      <c r="G30" s="26"/>
    </row>
    <row r="31" spans="1:7" x14ac:dyDescent="0.25">
      <c r="A31" s="23" t="s">
        <v>26</v>
      </c>
      <c r="B31" s="24">
        <v>2.1</v>
      </c>
      <c r="C31" s="24">
        <v>0.9</v>
      </c>
      <c r="D31" s="27">
        <f t="shared" si="4"/>
        <v>1.8900000000000001</v>
      </c>
      <c r="F31" s="26">
        <f t="shared" si="1"/>
        <v>2.6</v>
      </c>
      <c r="G31" s="26"/>
    </row>
    <row r="32" spans="1:7" x14ac:dyDescent="0.25">
      <c r="A32" s="23" t="s">
        <v>27</v>
      </c>
      <c r="B32" s="24">
        <v>2.1</v>
      </c>
      <c r="C32" s="24">
        <v>0.9</v>
      </c>
      <c r="D32" s="27">
        <f t="shared" si="4"/>
        <v>1.8900000000000001</v>
      </c>
      <c r="F32" s="26">
        <f t="shared" si="1"/>
        <v>2.6</v>
      </c>
      <c r="G32" s="26"/>
    </row>
    <row r="33" spans="1:7" x14ac:dyDescent="0.25">
      <c r="A33" s="23" t="s">
        <v>28</v>
      </c>
      <c r="B33" s="24">
        <v>2.1</v>
      </c>
      <c r="C33" s="24">
        <v>0.9</v>
      </c>
      <c r="D33" s="27">
        <f t="shared" si="4"/>
        <v>1.8900000000000001</v>
      </c>
      <c r="F33" s="26">
        <f t="shared" si="1"/>
        <v>2.6</v>
      </c>
      <c r="G33" s="26"/>
    </row>
    <row r="34" spans="1:7" x14ac:dyDescent="0.25">
      <c r="A34" s="23" t="s">
        <v>74</v>
      </c>
      <c r="B34" s="24">
        <v>2.1</v>
      </c>
      <c r="C34" s="24">
        <v>0.9</v>
      </c>
      <c r="D34" s="27">
        <f t="shared" si="4"/>
        <v>1.8900000000000001</v>
      </c>
      <c r="F34" s="26">
        <f t="shared" si="1"/>
        <v>2.6</v>
      </c>
      <c r="G34" s="26"/>
    </row>
    <row r="35" spans="1:7" x14ac:dyDescent="0.25">
      <c r="A35" s="23" t="s">
        <v>75</v>
      </c>
      <c r="B35" s="24">
        <v>2.1</v>
      </c>
      <c r="C35" s="24">
        <v>0.8</v>
      </c>
      <c r="D35" s="27">
        <f t="shared" si="4"/>
        <v>1.6800000000000002</v>
      </c>
      <c r="F35" s="26">
        <f t="shared" si="1"/>
        <v>2.4000000000000004</v>
      </c>
      <c r="G35" s="26"/>
    </row>
    <row r="36" spans="1:7" x14ac:dyDescent="0.25">
      <c r="A36" s="23" t="s">
        <v>76</v>
      </c>
      <c r="B36" s="24"/>
      <c r="C36" s="24"/>
      <c r="D36" s="27">
        <f t="shared" si="4"/>
        <v>0</v>
      </c>
      <c r="F36" s="26">
        <f t="shared" si="1"/>
        <v>0.8</v>
      </c>
      <c r="G36" s="26"/>
    </row>
    <row r="37" spans="1:7" x14ac:dyDescent="0.25">
      <c r="A37" s="23" t="s">
        <v>77</v>
      </c>
      <c r="B37" s="24"/>
      <c r="C37" s="24"/>
      <c r="D37" s="27">
        <f>B37*C37</f>
        <v>0</v>
      </c>
      <c r="F37" s="26">
        <f t="shared" si="1"/>
        <v>0.8</v>
      </c>
      <c r="G37" s="26"/>
    </row>
    <row r="38" spans="1:7" x14ac:dyDescent="0.25">
      <c r="A38" s="20" t="s">
        <v>30</v>
      </c>
      <c r="B38" s="6" t="s">
        <v>8</v>
      </c>
      <c r="C38" s="6" t="s">
        <v>9</v>
      </c>
      <c r="D38" s="6" t="s">
        <v>22</v>
      </c>
      <c r="F38" s="26"/>
      <c r="G38" s="26"/>
    </row>
    <row r="39" spans="1:7" x14ac:dyDescent="0.25">
      <c r="A39" s="23" t="s">
        <v>31</v>
      </c>
      <c r="B39" s="24"/>
      <c r="C39" s="24"/>
      <c r="D39" s="27"/>
      <c r="F39" s="26">
        <f t="shared" si="1"/>
        <v>0.8</v>
      </c>
      <c r="G39" s="26"/>
    </row>
    <row r="40" spans="1:7" ht="30" x14ac:dyDescent="0.25">
      <c r="B40" s="21"/>
      <c r="C40" s="28" t="s">
        <v>35</v>
      </c>
      <c r="D40" s="29"/>
      <c r="E40" s="22"/>
    </row>
    <row r="41" spans="1:7" x14ac:dyDescent="0.25">
      <c r="B41" s="21"/>
      <c r="E41" s="22"/>
    </row>
    <row r="42" spans="1:7" ht="30" x14ac:dyDescent="0.25">
      <c r="A42" s="30"/>
      <c r="B42" s="31" t="s">
        <v>32</v>
      </c>
      <c r="C42" s="31" t="s">
        <v>33</v>
      </c>
      <c r="D42" s="31" t="s">
        <v>34</v>
      </c>
      <c r="E42" s="31" t="s">
        <v>39</v>
      </c>
    </row>
    <row r="43" spans="1:7" x14ac:dyDescent="0.25">
      <c r="A43" s="30" t="s">
        <v>50</v>
      </c>
      <c r="B43" s="32">
        <v>7.5</v>
      </c>
      <c r="C43" s="30">
        <v>7.4999999999999997E-2</v>
      </c>
      <c r="D43" s="32">
        <v>6.5</v>
      </c>
      <c r="E43" s="33">
        <f>B43/C43*D43</f>
        <v>650</v>
      </c>
    </row>
    <row r="44" spans="1:7" x14ac:dyDescent="0.25">
      <c r="A44" s="30" t="s">
        <v>51</v>
      </c>
      <c r="B44" s="32">
        <v>5</v>
      </c>
      <c r="C44" s="30">
        <v>7.4999999999999997E-2</v>
      </c>
      <c r="D44" s="32">
        <v>9</v>
      </c>
      <c r="E44" s="33">
        <f>B44/C44*D44</f>
        <v>600</v>
      </c>
    </row>
    <row r="45" spans="1:7" x14ac:dyDescent="0.25">
      <c r="A45" s="30" t="s">
        <v>36</v>
      </c>
      <c r="B45" s="32"/>
      <c r="C45" s="30"/>
      <c r="D45" s="32"/>
      <c r="E45" s="33" t="e">
        <f>B45/C45*D45</f>
        <v>#DIV/0!</v>
      </c>
    </row>
    <row r="46" spans="1:7" x14ac:dyDescent="0.25">
      <c r="A46" s="30" t="s">
        <v>37</v>
      </c>
      <c r="B46" s="32"/>
      <c r="C46" s="30"/>
      <c r="D46" s="32"/>
      <c r="E46" s="33" t="e">
        <f>B46/C46*D46</f>
        <v>#DIV/0!</v>
      </c>
    </row>
    <row r="47" spans="1:7" x14ac:dyDescent="0.25">
      <c r="A47" s="30" t="s">
        <v>38</v>
      </c>
      <c r="B47" s="32"/>
      <c r="C47" s="30"/>
      <c r="D47" s="32"/>
      <c r="E47" s="33" t="e">
        <f>B47/C47*D47</f>
        <v>#DIV/0!</v>
      </c>
    </row>
    <row r="48" spans="1:7" x14ac:dyDescent="0.25">
      <c r="B48" s="21"/>
      <c r="E48" s="22"/>
    </row>
    <row r="49" spans="1:6" x14ac:dyDescent="0.25">
      <c r="B49" s="21"/>
      <c r="C49" s="157" t="s">
        <v>57</v>
      </c>
      <c r="D49" s="157"/>
      <c r="E49" s="22"/>
    </row>
    <row r="50" spans="1:6" x14ac:dyDescent="0.25">
      <c r="A50" s="34" t="s">
        <v>55</v>
      </c>
      <c r="B50" s="35" t="s">
        <v>56</v>
      </c>
      <c r="C50" s="35" t="s">
        <v>58</v>
      </c>
      <c r="D50" s="35" t="s">
        <v>59</v>
      </c>
      <c r="E50" s="22"/>
    </row>
    <row r="51" spans="1:6" x14ac:dyDescent="0.25">
      <c r="A51" s="36" t="s">
        <v>52</v>
      </c>
      <c r="B51" s="30">
        <v>1</v>
      </c>
      <c r="C51" s="37">
        <v>25</v>
      </c>
      <c r="D51" s="37">
        <v>10</v>
      </c>
      <c r="E51" s="22"/>
    </row>
    <row r="52" spans="1:6" x14ac:dyDescent="0.25">
      <c r="A52" s="36" t="s">
        <v>53</v>
      </c>
      <c r="B52" s="30">
        <v>2</v>
      </c>
      <c r="C52" s="38">
        <v>25</v>
      </c>
      <c r="D52" s="38">
        <v>45</v>
      </c>
      <c r="E52" s="22"/>
    </row>
    <row r="53" spans="1:6" x14ac:dyDescent="0.25">
      <c r="A53" s="36" t="s">
        <v>54</v>
      </c>
      <c r="B53" s="30">
        <v>3</v>
      </c>
      <c r="C53" s="30">
        <v>25</v>
      </c>
      <c r="D53" s="30">
        <v>60</v>
      </c>
      <c r="E53" s="22"/>
    </row>
    <row r="54" spans="1:6" x14ac:dyDescent="0.25">
      <c r="B54" s="21"/>
      <c r="E54" s="22"/>
    </row>
    <row r="55" spans="1:6" ht="30" x14ac:dyDescent="0.25">
      <c r="A55" s="39" t="s">
        <v>79</v>
      </c>
      <c r="B55" s="35" t="s">
        <v>70</v>
      </c>
      <c r="D55" s="79" t="s">
        <v>123</v>
      </c>
      <c r="E55" s="76" t="s">
        <v>127</v>
      </c>
      <c r="F55" s="79" t="s">
        <v>128</v>
      </c>
    </row>
    <row r="56" spans="1:6" ht="31.5" x14ac:dyDescent="0.25">
      <c r="A56" s="40" t="s">
        <v>65</v>
      </c>
      <c r="B56" s="30">
        <v>500</v>
      </c>
      <c r="D56" s="78" t="s">
        <v>130</v>
      </c>
      <c r="E56" s="73"/>
      <c r="F56" s="69">
        <v>71</v>
      </c>
    </row>
    <row r="57" spans="1:6" ht="31.5" x14ac:dyDescent="0.25">
      <c r="A57" s="40" t="s">
        <v>66</v>
      </c>
      <c r="B57" s="30">
        <v>352</v>
      </c>
      <c r="D57" s="78" t="s">
        <v>132</v>
      </c>
      <c r="E57" s="73"/>
      <c r="F57" s="69">
        <v>151</v>
      </c>
    </row>
    <row r="58" spans="1:6" x14ac:dyDescent="0.25">
      <c r="A58" s="40" t="s">
        <v>67</v>
      </c>
      <c r="B58" s="30">
        <v>60</v>
      </c>
      <c r="D58" s="71" t="s">
        <v>134</v>
      </c>
      <c r="E58" s="73"/>
      <c r="F58" s="69"/>
    </row>
    <row r="59" spans="1:6" x14ac:dyDescent="0.25">
      <c r="A59" s="40" t="s">
        <v>68</v>
      </c>
      <c r="B59" s="30">
        <v>72</v>
      </c>
      <c r="D59" s="71" t="s">
        <v>135</v>
      </c>
      <c r="E59" s="73">
        <v>352</v>
      </c>
      <c r="F59" s="69">
        <v>379</v>
      </c>
    </row>
    <row r="60" spans="1:6" x14ac:dyDescent="0.25">
      <c r="A60" s="40" t="s">
        <v>69</v>
      </c>
      <c r="B60" s="30" t="s">
        <v>71</v>
      </c>
      <c r="D60" s="71" t="s">
        <v>137</v>
      </c>
      <c r="E60" s="73">
        <v>480</v>
      </c>
      <c r="F60" s="69">
        <v>513</v>
      </c>
    </row>
    <row r="61" spans="1:6" x14ac:dyDescent="0.25">
      <c r="A61" s="41"/>
      <c r="B61" s="21"/>
      <c r="D61" s="71" t="s">
        <v>138</v>
      </c>
      <c r="E61" s="73">
        <v>720</v>
      </c>
      <c r="F61" s="69">
        <v>724</v>
      </c>
    </row>
    <row r="62" spans="1:6" x14ac:dyDescent="0.25">
      <c r="A62" s="42" t="s">
        <v>78</v>
      </c>
      <c r="B62" s="43" t="s">
        <v>40</v>
      </c>
      <c r="D62" s="71" t="s">
        <v>140</v>
      </c>
      <c r="E62" s="73">
        <v>150</v>
      </c>
      <c r="F62" s="69">
        <v>80</v>
      </c>
    </row>
    <row r="63" spans="1:6" x14ac:dyDescent="0.25">
      <c r="A63" s="44" t="s">
        <v>41</v>
      </c>
      <c r="B63" s="30">
        <v>410</v>
      </c>
      <c r="D63" s="71" t="s">
        <v>141</v>
      </c>
      <c r="E63" s="73">
        <v>100</v>
      </c>
      <c r="F63" s="69">
        <v>53.33</v>
      </c>
    </row>
    <row r="64" spans="1:6" x14ac:dyDescent="0.25">
      <c r="A64" s="44" t="s">
        <v>42</v>
      </c>
      <c r="B64" s="30">
        <v>310</v>
      </c>
      <c r="D64" s="71" t="s">
        <v>142</v>
      </c>
      <c r="E64" s="73">
        <v>80</v>
      </c>
      <c r="F64" s="69">
        <v>40</v>
      </c>
    </row>
    <row r="65" spans="1:7" x14ac:dyDescent="0.25">
      <c r="A65" s="44" t="s">
        <v>60</v>
      </c>
      <c r="B65" s="30">
        <v>62.5</v>
      </c>
      <c r="D65" s="65" t="s">
        <v>144</v>
      </c>
      <c r="E65" s="64">
        <v>60</v>
      </c>
      <c r="F65" s="66">
        <v>32</v>
      </c>
    </row>
    <row r="66" spans="1:7" x14ac:dyDescent="0.25">
      <c r="A66" s="44" t="s">
        <v>72</v>
      </c>
      <c r="B66" s="30">
        <v>104</v>
      </c>
      <c r="D66" s="68" t="s">
        <v>146</v>
      </c>
      <c r="E66" s="67">
        <v>50</v>
      </c>
      <c r="F66" s="67">
        <v>26.67</v>
      </c>
    </row>
    <row r="67" spans="1:7" x14ac:dyDescent="0.25">
      <c r="A67" s="44" t="s">
        <v>73</v>
      </c>
      <c r="B67" s="30">
        <v>125</v>
      </c>
      <c r="D67" s="65" t="s">
        <v>147</v>
      </c>
      <c r="E67" s="64">
        <v>50</v>
      </c>
      <c r="F67" s="66">
        <v>21.33</v>
      </c>
    </row>
    <row r="68" spans="1:7" x14ac:dyDescent="0.25">
      <c r="A68" s="44" t="s">
        <v>61</v>
      </c>
      <c r="B68" s="30">
        <v>21</v>
      </c>
      <c r="D68" s="65" t="s">
        <v>148</v>
      </c>
      <c r="E68" s="64">
        <v>40</v>
      </c>
      <c r="F68" s="66">
        <v>21.33</v>
      </c>
    </row>
    <row r="69" spans="1:7" x14ac:dyDescent="0.25">
      <c r="A69" s="44" t="s">
        <v>62</v>
      </c>
      <c r="B69" s="30">
        <v>27</v>
      </c>
      <c r="D69" s="65" t="s">
        <v>149</v>
      </c>
      <c r="E69" s="64">
        <v>40</v>
      </c>
      <c r="F69" s="66">
        <v>20</v>
      </c>
    </row>
    <row r="70" spans="1:7" x14ac:dyDescent="0.25">
      <c r="A70" s="44" t="s">
        <v>63</v>
      </c>
      <c r="B70" s="30">
        <v>55</v>
      </c>
      <c r="E70" s="22"/>
    </row>
    <row r="71" spans="1:7" x14ac:dyDescent="0.25">
      <c r="A71" s="45"/>
      <c r="B71" s="46"/>
      <c r="E71" s="22"/>
    </row>
    <row r="72" spans="1:7" x14ac:dyDescent="0.25">
      <c r="A72" s="41"/>
      <c r="B72" s="47"/>
      <c r="E72" s="22"/>
    </row>
    <row r="73" spans="1:7" x14ac:dyDescent="0.25">
      <c r="A73" s="48" t="s">
        <v>81</v>
      </c>
      <c r="B73" s="49" t="s">
        <v>80</v>
      </c>
    </row>
    <row r="74" spans="1:7" ht="30" x14ac:dyDescent="0.25">
      <c r="A74" s="44" t="s">
        <v>83</v>
      </c>
      <c r="B74" s="30">
        <v>1.2</v>
      </c>
      <c r="D74" s="22" t="s">
        <v>309</v>
      </c>
      <c r="E74" s="159" t="s">
        <v>311</v>
      </c>
      <c r="F74" s="160"/>
      <c r="G74" s="160"/>
    </row>
    <row r="75" spans="1:7" ht="30" x14ac:dyDescent="0.25">
      <c r="A75" s="44" t="s">
        <v>82</v>
      </c>
      <c r="B75" s="30">
        <v>2.5</v>
      </c>
      <c r="D75" s="22" t="s">
        <v>310</v>
      </c>
      <c r="E75" s="159" t="s">
        <v>312</v>
      </c>
      <c r="F75" s="160"/>
      <c r="G75" s="160"/>
    </row>
    <row r="76" spans="1:7" ht="30" x14ac:dyDescent="0.25">
      <c r="A76" s="52" t="s">
        <v>84</v>
      </c>
      <c r="B76" s="51">
        <v>1.4</v>
      </c>
    </row>
    <row r="77" spans="1:7" x14ac:dyDescent="0.25">
      <c r="A77" s="45"/>
      <c r="B77" s="46"/>
    </row>
    <row r="79" spans="1:7" x14ac:dyDescent="0.25">
      <c r="A79" s="22" t="s">
        <v>86</v>
      </c>
    </row>
    <row r="80" spans="1:7" x14ac:dyDescent="0.25">
      <c r="A80" s="63" t="s">
        <v>289</v>
      </c>
      <c r="E80" s="22"/>
    </row>
    <row r="81" spans="1:9" x14ac:dyDescent="0.25">
      <c r="E81" s="22"/>
    </row>
    <row r="82" spans="1:9" x14ac:dyDescent="0.25">
      <c r="A82" s="22" t="s">
        <v>87</v>
      </c>
      <c r="E82" s="22"/>
    </row>
    <row r="83" spans="1:9" x14ac:dyDescent="0.25">
      <c r="A83" s="63" t="s">
        <v>88</v>
      </c>
      <c r="E83" s="22"/>
    </row>
    <row r="84" spans="1:9" x14ac:dyDescent="0.25">
      <c r="A84" s="63" t="s">
        <v>89</v>
      </c>
      <c r="E84" s="22"/>
    </row>
    <row r="85" spans="1:9" x14ac:dyDescent="0.25">
      <c r="A85" s="63" t="s">
        <v>90</v>
      </c>
      <c r="E85" s="22"/>
    </row>
    <row r="87" spans="1:9" ht="23.25" x14ac:dyDescent="0.35">
      <c r="A87" s="89" t="s">
        <v>91</v>
      </c>
      <c r="E87" s="88" t="s">
        <v>199</v>
      </c>
      <c r="F87" s="87"/>
      <c r="G87" s="87"/>
      <c r="H87" s="87"/>
      <c r="I87" s="87"/>
    </row>
    <row r="88" spans="1:9" ht="45" x14ac:dyDescent="0.25">
      <c r="A88" s="23" t="s">
        <v>92</v>
      </c>
      <c r="B88" s="26" t="s">
        <v>93</v>
      </c>
      <c r="C88" s="23" t="s">
        <v>94</v>
      </c>
      <c r="E88" s="79" t="s">
        <v>122</v>
      </c>
      <c r="F88" s="79" t="s">
        <v>123</v>
      </c>
      <c r="G88" s="79" t="s">
        <v>124</v>
      </c>
      <c r="H88" s="74" t="s">
        <v>125</v>
      </c>
      <c r="I88" s="80" t="s">
        <v>126</v>
      </c>
    </row>
    <row r="89" spans="1:9" x14ac:dyDescent="0.25">
      <c r="A89" s="23" t="s">
        <v>95</v>
      </c>
      <c r="B89" s="26">
        <v>65</v>
      </c>
      <c r="C89" s="23" t="s">
        <v>109</v>
      </c>
      <c r="E89" s="73">
        <v>1</v>
      </c>
      <c r="F89" s="71" t="s">
        <v>129</v>
      </c>
      <c r="G89" s="69">
        <v>2500</v>
      </c>
      <c r="H89" s="69">
        <v>1.69</v>
      </c>
      <c r="I89" s="69">
        <v>0.03</v>
      </c>
    </row>
    <row r="90" spans="1:9" x14ac:dyDescent="0.25">
      <c r="A90" s="23" t="s">
        <v>96</v>
      </c>
      <c r="B90" s="26">
        <v>98</v>
      </c>
      <c r="C90" s="23" t="s">
        <v>110</v>
      </c>
      <c r="E90" s="73">
        <v>2</v>
      </c>
      <c r="F90" s="71" t="s">
        <v>131</v>
      </c>
      <c r="G90" s="69">
        <v>2400</v>
      </c>
      <c r="H90" s="69">
        <v>1.51</v>
      </c>
      <c r="I90" s="69">
        <v>0.03</v>
      </c>
    </row>
    <row r="91" spans="1:9" x14ac:dyDescent="0.25">
      <c r="A91" s="23" t="s">
        <v>97</v>
      </c>
      <c r="B91" s="26">
        <v>131</v>
      </c>
      <c r="C91" s="23" t="s">
        <v>111</v>
      </c>
      <c r="E91" s="73">
        <v>3</v>
      </c>
      <c r="F91" s="71" t="s">
        <v>133</v>
      </c>
      <c r="G91" s="69">
        <v>1800</v>
      </c>
      <c r="H91" s="69">
        <v>0.66</v>
      </c>
      <c r="I91" s="69">
        <v>0.09</v>
      </c>
    </row>
    <row r="92" spans="1:9" x14ac:dyDescent="0.25">
      <c r="A92" s="23" t="s">
        <v>98</v>
      </c>
      <c r="B92" s="26">
        <v>164</v>
      </c>
      <c r="C92" s="23" t="s">
        <v>111</v>
      </c>
      <c r="E92" s="73">
        <v>4</v>
      </c>
      <c r="F92" s="71" t="s">
        <v>133</v>
      </c>
      <c r="G92" s="69">
        <v>500</v>
      </c>
      <c r="H92" s="69">
        <v>0.14000000000000001</v>
      </c>
      <c r="I92" s="69">
        <v>0.3</v>
      </c>
    </row>
    <row r="93" spans="1:9" x14ac:dyDescent="0.25">
      <c r="A93" s="23" t="s">
        <v>99</v>
      </c>
      <c r="B93" s="26">
        <v>196</v>
      </c>
      <c r="C93" s="23" t="s">
        <v>112</v>
      </c>
      <c r="E93" s="73">
        <v>5</v>
      </c>
      <c r="F93" s="71" t="s">
        <v>136</v>
      </c>
      <c r="G93" s="69">
        <v>1000</v>
      </c>
      <c r="H93" s="69">
        <v>0.28999999999999998</v>
      </c>
      <c r="I93" s="69">
        <v>0.11</v>
      </c>
    </row>
    <row r="94" spans="1:9" x14ac:dyDescent="0.25">
      <c r="A94" s="23" t="s">
        <v>100</v>
      </c>
      <c r="B94" s="26">
        <v>262</v>
      </c>
      <c r="C94" s="23" t="s">
        <v>113</v>
      </c>
      <c r="E94" s="73">
        <v>6</v>
      </c>
      <c r="F94" s="71" t="s">
        <v>136</v>
      </c>
      <c r="G94" s="69">
        <v>300</v>
      </c>
      <c r="H94" s="69">
        <v>0.08</v>
      </c>
      <c r="I94" s="69">
        <v>0.26</v>
      </c>
    </row>
    <row r="95" spans="1:9" x14ac:dyDescent="0.25">
      <c r="A95" s="23" t="s">
        <v>101</v>
      </c>
      <c r="B95" s="26">
        <v>327</v>
      </c>
      <c r="C95" s="23" t="s">
        <v>114</v>
      </c>
      <c r="E95" s="73">
        <v>7</v>
      </c>
      <c r="F95" s="71" t="s">
        <v>139</v>
      </c>
      <c r="G95" s="69">
        <v>200</v>
      </c>
      <c r="H95" s="69">
        <v>7.0000000000000007E-2</v>
      </c>
      <c r="I95" s="69">
        <v>0.49</v>
      </c>
    </row>
    <row r="96" spans="1:9" x14ac:dyDescent="0.25">
      <c r="A96" s="23" t="s">
        <v>102</v>
      </c>
      <c r="B96" s="26">
        <v>393</v>
      </c>
      <c r="C96" s="23" t="s">
        <v>115</v>
      </c>
      <c r="E96" s="73">
        <v>8</v>
      </c>
      <c r="F96" s="71" t="s">
        <v>139</v>
      </c>
      <c r="G96" s="69">
        <v>100</v>
      </c>
      <c r="H96" s="69">
        <v>5.6000000000000001E-2</v>
      </c>
      <c r="I96" s="69">
        <v>0.56000000000000005</v>
      </c>
    </row>
    <row r="97" spans="1:11" x14ac:dyDescent="0.25">
      <c r="A97" s="23" t="s">
        <v>103</v>
      </c>
      <c r="B97" s="26">
        <v>458</v>
      </c>
      <c r="C97" s="23" t="s">
        <v>116</v>
      </c>
      <c r="E97" s="73">
        <v>9</v>
      </c>
      <c r="F97" s="71" t="s">
        <v>139</v>
      </c>
      <c r="G97" s="69">
        <v>50</v>
      </c>
      <c r="H97" s="69">
        <v>4.8000000000000001E-2</v>
      </c>
      <c r="I97" s="69">
        <v>0.6</v>
      </c>
    </row>
    <row r="98" spans="1:11" x14ac:dyDescent="0.25">
      <c r="A98" s="23" t="s">
        <v>104</v>
      </c>
      <c r="B98" s="26">
        <v>524</v>
      </c>
      <c r="C98" s="23" t="s">
        <v>117</v>
      </c>
      <c r="E98" s="64">
        <v>10</v>
      </c>
      <c r="F98" s="65" t="s">
        <v>143</v>
      </c>
      <c r="G98" s="66">
        <v>33</v>
      </c>
      <c r="H98" s="66">
        <v>3.1E-2</v>
      </c>
      <c r="I98" s="66">
        <v>1.2999999999999999E-2</v>
      </c>
    </row>
    <row r="99" spans="1:11" ht="30" x14ac:dyDescent="0.25">
      <c r="A99" s="23" t="s">
        <v>105</v>
      </c>
      <c r="B99" s="26">
        <v>589</v>
      </c>
      <c r="C99" s="23" t="s">
        <v>118</v>
      </c>
      <c r="E99" s="64">
        <v>11</v>
      </c>
      <c r="F99" s="23" t="s">
        <v>145</v>
      </c>
      <c r="G99" s="67">
        <v>45</v>
      </c>
      <c r="H99" s="67">
        <v>3.5999999999999997E-2</v>
      </c>
      <c r="I99" s="67">
        <v>1.2999999999999999E-2</v>
      </c>
    </row>
    <row r="100" spans="1:11" x14ac:dyDescent="0.25">
      <c r="A100" s="23" t="s">
        <v>106</v>
      </c>
      <c r="B100" s="26">
        <v>655</v>
      </c>
      <c r="C100" s="23" t="s">
        <v>119</v>
      </c>
      <c r="E100" s="64">
        <v>12</v>
      </c>
      <c r="F100" s="65" t="s">
        <v>143</v>
      </c>
      <c r="G100" s="66">
        <v>150</v>
      </c>
      <c r="H100" s="66">
        <v>0.05</v>
      </c>
      <c r="I100" s="66">
        <v>0.05</v>
      </c>
    </row>
    <row r="101" spans="1:11" x14ac:dyDescent="0.25">
      <c r="A101" s="23" t="s">
        <v>107</v>
      </c>
      <c r="B101" s="26">
        <v>720</v>
      </c>
      <c r="C101" s="23" t="s">
        <v>120</v>
      </c>
      <c r="E101" s="64">
        <v>13</v>
      </c>
      <c r="F101" s="65" t="s">
        <v>143</v>
      </c>
      <c r="G101" s="66">
        <v>100</v>
      </c>
      <c r="H101" s="66">
        <v>4.1000000000000002E-2</v>
      </c>
      <c r="I101" s="66">
        <v>0.05</v>
      </c>
    </row>
    <row r="102" spans="1:11" x14ac:dyDescent="0.25">
      <c r="A102" s="23" t="s">
        <v>108</v>
      </c>
      <c r="B102" s="26">
        <v>786</v>
      </c>
      <c r="C102" s="23" t="s">
        <v>121</v>
      </c>
      <c r="E102" s="64">
        <v>14</v>
      </c>
      <c r="F102" s="65" t="s">
        <v>143</v>
      </c>
      <c r="G102" s="69">
        <v>40</v>
      </c>
      <c r="H102" s="66">
        <v>3.7999999999999999E-2</v>
      </c>
      <c r="I102" s="66">
        <v>0.05</v>
      </c>
    </row>
    <row r="103" spans="1:11" x14ac:dyDescent="0.25">
      <c r="E103" s="64">
        <v>15</v>
      </c>
      <c r="F103" s="65" t="s">
        <v>150</v>
      </c>
      <c r="G103" s="69">
        <v>80</v>
      </c>
      <c r="H103" s="66">
        <v>4.1000000000000002E-2</v>
      </c>
      <c r="I103" s="66">
        <v>0.05</v>
      </c>
    </row>
    <row r="104" spans="1:11" x14ac:dyDescent="0.25">
      <c r="A104" s="81" t="s">
        <v>154</v>
      </c>
      <c r="E104" s="64">
        <v>16</v>
      </c>
      <c r="F104" s="65" t="s">
        <v>150</v>
      </c>
      <c r="G104" s="69">
        <v>60</v>
      </c>
      <c r="H104" s="66">
        <v>3.5000000000000003E-2</v>
      </c>
      <c r="I104" s="66">
        <v>0.05</v>
      </c>
      <c r="J104" s="77"/>
    </row>
    <row r="105" spans="1:11" x14ac:dyDescent="0.25">
      <c r="A105" s="72" t="s">
        <v>155</v>
      </c>
      <c r="E105" s="64">
        <v>17</v>
      </c>
      <c r="F105" s="65" t="s">
        <v>150</v>
      </c>
      <c r="G105" s="69">
        <v>40</v>
      </c>
      <c r="H105" s="66">
        <v>2.9000000000000001E-2</v>
      </c>
      <c r="I105" s="66">
        <v>0.05</v>
      </c>
      <c r="J105" s="75"/>
    </row>
    <row r="106" spans="1:11" x14ac:dyDescent="0.25">
      <c r="A106" s="72" t="s">
        <v>156</v>
      </c>
      <c r="E106" s="64">
        <v>18</v>
      </c>
      <c r="F106" s="65" t="s">
        <v>150</v>
      </c>
      <c r="G106" s="69">
        <v>30</v>
      </c>
      <c r="H106" s="66">
        <v>0.02</v>
      </c>
      <c r="I106" s="66">
        <v>0.05</v>
      </c>
      <c r="J106" s="75"/>
    </row>
    <row r="107" spans="1:11" x14ac:dyDescent="0.25">
      <c r="A107" s="72" t="s">
        <v>157</v>
      </c>
      <c r="E107" s="64">
        <v>19</v>
      </c>
      <c r="F107" s="65" t="s">
        <v>151</v>
      </c>
      <c r="G107" s="69">
        <v>800</v>
      </c>
      <c r="H107" s="66">
        <v>0.18</v>
      </c>
      <c r="I107" s="66">
        <v>0.21</v>
      </c>
      <c r="J107" s="75"/>
    </row>
    <row r="108" spans="1:11" x14ac:dyDescent="0.25">
      <c r="A108" s="72" t="s">
        <v>158</v>
      </c>
      <c r="E108" s="64">
        <v>20</v>
      </c>
      <c r="F108" s="65" t="s">
        <v>151</v>
      </c>
      <c r="G108" s="69">
        <v>200</v>
      </c>
      <c r="H108" s="66">
        <v>0.1</v>
      </c>
      <c r="I108" s="66">
        <v>0.26</v>
      </c>
      <c r="J108" s="75"/>
    </row>
    <row r="109" spans="1:11" x14ac:dyDescent="0.25">
      <c r="A109" s="72" t="s">
        <v>159</v>
      </c>
      <c r="E109" s="64">
        <v>21</v>
      </c>
      <c r="F109" s="65" t="s">
        <v>152</v>
      </c>
      <c r="G109" s="69">
        <v>400</v>
      </c>
      <c r="H109" s="66">
        <v>0.11</v>
      </c>
      <c r="I109" s="66">
        <v>0.02</v>
      </c>
      <c r="J109" s="75"/>
    </row>
    <row r="110" spans="1:11" x14ac:dyDescent="0.25">
      <c r="A110" s="72" t="s">
        <v>160</v>
      </c>
      <c r="E110" s="64">
        <v>22</v>
      </c>
      <c r="F110" s="65" t="s">
        <v>152</v>
      </c>
      <c r="G110" s="69">
        <v>200</v>
      </c>
      <c r="H110" s="66">
        <v>7.0000000000000007E-2</v>
      </c>
      <c r="I110" s="66">
        <v>0.03</v>
      </c>
      <c r="J110" s="75"/>
      <c r="K110" s="75"/>
    </row>
    <row r="111" spans="1:11" x14ac:dyDescent="0.25">
      <c r="A111" s="72" t="s">
        <v>161</v>
      </c>
      <c r="E111" s="64">
        <v>23</v>
      </c>
      <c r="F111" s="65" t="s">
        <v>153</v>
      </c>
      <c r="G111" s="69">
        <v>500</v>
      </c>
      <c r="H111" s="66">
        <v>0.12</v>
      </c>
      <c r="I111" s="66"/>
      <c r="J111" s="75"/>
      <c r="K111" s="75"/>
    </row>
    <row r="112" spans="1:11" x14ac:dyDescent="0.25">
      <c r="A112" s="72" t="s">
        <v>162</v>
      </c>
      <c r="E112" s="64">
        <v>24</v>
      </c>
      <c r="F112" s="65" t="s">
        <v>202</v>
      </c>
      <c r="G112" s="69">
        <v>500</v>
      </c>
      <c r="H112" s="66">
        <v>0.1</v>
      </c>
      <c r="I112" s="66">
        <v>0.05</v>
      </c>
      <c r="J112" s="75"/>
      <c r="K112" s="75"/>
    </row>
    <row r="113" spans="1:15" ht="60" x14ac:dyDescent="0.25">
      <c r="A113" s="82" t="s">
        <v>163</v>
      </c>
      <c r="E113" s="64">
        <v>25</v>
      </c>
      <c r="F113" s="23" t="s">
        <v>203</v>
      </c>
      <c r="G113" s="69">
        <v>790</v>
      </c>
      <c r="H113" s="66">
        <v>0.18</v>
      </c>
      <c r="I113" s="66"/>
      <c r="J113" s="75"/>
      <c r="K113" s="75"/>
      <c r="L113" s="77"/>
      <c r="M113" s="77"/>
      <c r="N113" s="77"/>
      <c r="O113" s="77"/>
    </row>
    <row r="114" spans="1:15" ht="30" x14ac:dyDescent="0.25">
      <c r="A114" s="72" t="s">
        <v>164</v>
      </c>
      <c r="E114" s="64">
        <v>26</v>
      </c>
      <c r="F114" s="23" t="s">
        <v>204</v>
      </c>
      <c r="G114" s="69">
        <v>1900</v>
      </c>
      <c r="H114" s="66">
        <v>0.65</v>
      </c>
      <c r="I114" s="66"/>
      <c r="J114"/>
      <c r="K114"/>
    </row>
    <row r="115" spans="1:15" x14ac:dyDescent="0.25">
      <c r="A115" s="72" t="s">
        <v>165</v>
      </c>
      <c r="F115"/>
    </row>
    <row r="116" spans="1:15" x14ac:dyDescent="0.25">
      <c r="A116" s="83" t="s">
        <v>166</v>
      </c>
      <c r="F116"/>
      <c r="J116"/>
      <c r="K116"/>
    </row>
    <row r="117" spans="1:15" x14ac:dyDescent="0.25">
      <c r="A117" s="72" t="s">
        <v>167</v>
      </c>
      <c r="F117"/>
      <c r="J117"/>
      <c r="K117"/>
    </row>
    <row r="118" spans="1:15" x14ac:dyDescent="0.25">
      <c r="A118" s="72" t="s">
        <v>168</v>
      </c>
      <c r="F118"/>
      <c r="G118"/>
      <c r="H118"/>
      <c r="I118" s="70"/>
      <c r="J118"/>
      <c r="K118"/>
    </row>
    <row r="119" spans="1:15" ht="45" x14ac:dyDescent="0.25">
      <c r="A119" s="22" t="s">
        <v>169</v>
      </c>
      <c r="F119"/>
      <c r="G119"/>
      <c r="H119"/>
      <c r="I119" s="70"/>
      <c r="J119"/>
      <c r="K119"/>
    </row>
    <row r="120" spans="1:15" ht="60" x14ac:dyDescent="0.25">
      <c r="A120" s="22" t="s">
        <v>170</v>
      </c>
      <c r="F120"/>
      <c r="G120"/>
      <c r="H120"/>
      <c r="I120" s="70"/>
      <c r="J120"/>
      <c r="K120"/>
    </row>
    <row r="121" spans="1:15" x14ac:dyDescent="0.25">
      <c r="F121"/>
      <c r="G121"/>
      <c r="H121"/>
      <c r="I121" s="70"/>
      <c r="J121"/>
      <c r="K121"/>
    </row>
    <row r="122" spans="1:15" x14ac:dyDescent="0.25">
      <c r="F122"/>
      <c r="G122"/>
      <c r="H122"/>
      <c r="I122" s="70"/>
      <c r="J122"/>
      <c r="K122"/>
    </row>
    <row r="123" spans="1:15" x14ac:dyDescent="0.25">
      <c r="F123"/>
      <c r="G123"/>
      <c r="H123"/>
      <c r="I123" s="70"/>
      <c r="J123"/>
      <c r="K123"/>
    </row>
    <row r="124" spans="1:15" x14ac:dyDescent="0.25">
      <c r="F124"/>
      <c r="G124"/>
      <c r="H124"/>
      <c r="I124" s="70"/>
      <c r="J124"/>
      <c r="K124"/>
    </row>
    <row r="125" spans="1:15" x14ac:dyDescent="0.25">
      <c r="F125"/>
      <c r="G125"/>
      <c r="H125"/>
      <c r="I125" s="70"/>
      <c r="J125"/>
      <c r="K125"/>
    </row>
    <row r="126" spans="1:15" x14ac:dyDescent="0.25">
      <c r="E126"/>
      <c r="F126"/>
      <c r="G126"/>
      <c r="H126" s="70"/>
      <c r="I126"/>
      <c r="J126"/>
      <c r="K126"/>
    </row>
    <row r="127" spans="1:15" x14ac:dyDescent="0.25">
      <c r="A127" s="50"/>
      <c r="B127" s="22"/>
      <c r="D127" s="21"/>
      <c r="E127"/>
      <c r="F127"/>
      <c r="G127"/>
      <c r="H127" s="70"/>
      <c r="I127"/>
      <c r="J127"/>
    </row>
    <row r="128" spans="1:15" ht="30.75" customHeight="1" x14ac:dyDescent="0.25">
      <c r="A128" s="158" t="s">
        <v>200</v>
      </c>
      <c r="B128" s="158"/>
      <c r="C128" s="158"/>
      <c r="D128"/>
      <c r="E128"/>
      <c r="F128"/>
      <c r="G128" s="70"/>
      <c r="H128"/>
      <c r="I128"/>
    </row>
    <row r="129" spans="1:9" ht="22.5" customHeight="1" x14ac:dyDescent="0.25">
      <c r="A129" s="161" t="s">
        <v>171</v>
      </c>
      <c r="B129" s="163" t="s">
        <v>172</v>
      </c>
      <c r="C129" s="164"/>
      <c r="D129"/>
      <c r="E129"/>
      <c r="F129"/>
      <c r="G129" s="70"/>
      <c r="H129"/>
      <c r="I129"/>
    </row>
    <row r="130" spans="1:9" x14ac:dyDescent="0.25">
      <c r="A130" s="162"/>
      <c r="B130" s="84" t="s">
        <v>197</v>
      </c>
      <c r="C130" s="84" t="s">
        <v>198</v>
      </c>
      <c r="G130" s="70"/>
      <c r="H130"/>
      <c r="I130"/>
    </row>
    <row r="131" spans="1:9" ht="22.5" x14ac:dyDescent="0.25">
      <c r="A131" s="84" t="s">
        <v>173</v>
      </c>
      <c r="B131" s="84">
        <v>4.5</v>
      </c>
      <c r="C131" s="84">
        <v>6</v>
      </c>
      <c r="G131" s="70"/>
      <c r="H131"/>
      <c r="I131"/>
    </row>
    <row r="132" spans="1:9" ht="22.5" x14ac:dyDescent="0.25">
      <c r="A132" s="84" t="s">
        <v>174</v>
      </c>
      <c r="B132" s="84">
        <v>4</v>
      </c>
      <c r="C132" s="84">
        <v>5</v>
      </c>
      <c r="G132" s="70"/>
      <c r="H132"/>
      <c r="I132"/>
    </row>
    <row r="133" spans="1:9" x14ac:dyDescent="0.25">
      <c r="A133" s="84" t="s">
        <v>175</v>
      </c>
      <c r="B133" s="84">
        <v>3.2</v>
      </c>
      <c r="C133" s="84">
        <v>5.5</v>
      </c>
      <c r="G133" s="70"/>
      <c r="H133"/>
      <c r="I133"/>
    </row>
    <row r="134" spans="1:9" x14ac:dyDescent="0.25">
      <c r="A134" s="84" t="s">
        <v>176</v>
      </c>
      <c r="B134" s="84">
        <v>3</v>
      </c>
      <c r="C134" s="84">
        <v>4.2</v>
      </c>
      <c r="G134" s="70"/>
      <c r="H134"/>
      <c r="I134"/>
    </row>
    <row r="135" spans="1:9" ht="22.5" x14ac:dyDescent="0.25">
      <c r="A135" s="84" t="s">
        <v>177</v>
      </c>
      <c r="B135" s="84">
        <v>2.8</v>
      </c>
      <c r="C135" s="84">
        <v>4.2</v>
      </c>
      <c r="G135" s="70"/>
      <c r="H135"/>
      <c r="I135"/>
    </row>
    <row r="136" spans="1:9" x14ac:dyDescent="0.25">
      <c r="A136" s="84" t="s">
        <v>178</v>
      </c>
      <c r="B136" s="84">
        <v>2.5</v>
      </c>
      <c r="C136" s="84">
        <v>4.5</v>
      </c>
      <c r="G136" s="21"/>
      <c r="I136"/>
    </row>
    <row r="137" spans="1:9" ht="15" customHeight="1" x14ac:dyDescent="0.25">
      <c r="A137" s="84" t="s">
        <v>179</v>
      </c>
      <c r="B137" s="84">
        <v>2</v>
      </c>
      <c r="C137" s="84">
        <v>3.5</v>
      </c>
      <c r="G137" s="70"/>
      <c r="H137"/>
    </row>
    <row r="138" spans="1:9" x14ac:dyDescent="0.25">
      <c r="A138" s="84" t="s">
        <v>180</v>
      </c>
      <c r="B138" s="84">
        <v>1.7</v>
      </c>
      <c r="C138" s="84">
        <v>2</v>
      </c>
      <c r="G138" s="70"/>
      <c r="H138"/>
      <c r="I138"/>
    </row>
    <row r="139" spans="1:9" x14ac:dyDescent="0.25">
      <c r="A139" s="84" t="s">
        <v>181</v>
      </c>
      <c r="B139" s="84">
        <v>1.6</v>
      </c>
      <c r="C139" s="84">
        <v>2</v>
      </c>
      <c r="G139" s="70"/>
      <c r="H139"/>
      <c r="I139"/>
    </row>
    <row r="140" spans="1:9" x14ac:dyDescent="0.25">
      <c r="A140" s="84" t="s">
        <v>182</v>
      </c>
      <c r="B140" s="84">
        <v>1.5</v>
      </c>
      <c r="C140" s="84">
        <v>2.5</v>
      </c>
      <c r="G140" s="70"/>
      <c r="H140"/>
      <c r="I140"/>
    </row>
    <row r="141" spans="1:9" x14ac:dyDescent="0.25">
      <c r="A141" s="84" t="s">
        <v>183</v>
      </c>
      <c r="B141" s="84">
        <v>1.5</v>
      </c>
      <c r="C141" s="84">
        <v>2.5</v>
      </c>
      <c r="G141" s="70"/>
      <c r="H141"/>
      <c r="I141"/>
    </row>
    <row r="142" spans="1:9" x14ac:dyDescent="0.25">
      <c r="A142"/>
      <c r="B142"/>
      <c r="C142"/>
      <c r="D142"/>
      <c r="E142"/>
      <c r="F142"/>
      <c r="G142" s="70"/>
      <c r="H142"/>
      <c r="I142"/>
    </row>
    <row r="143" spans="1:9" ht="37.5" customHeight="1" x14ac:dyDescent="0.25">
      <c r="A143" s="158" t="s">
        <v>201</v>
      </c>
      <c r="B143" s="158"/>
      <c r="C143" s="158"/>
    </row>
    <row r="144" spans="1:9" ht="33.75" x14ac:dyDescent="0.25">
      <c r="A144" s="86" t="s">
        <v>184</v>
      </c>
      <c r="B144" s="86" t="s">
        <v>185</v>
      </c>
      <c r="C144" s="86" t="s">
        <v>186</v>
      </c>
    </row>
    <row r="145" spans="1:3" x14ac:dyDescent="0.25">
      <c r="A145" s="86" t="s">
        <v>187</v>
      </c>
      <c r="B145" s="86">
        <v>6</v>
      </c>
      <c r="C145" s="86">
        <v>5</v>
      </c>
    </row>
    <row r="146" spans="1:3" x14ac:dyDescent="0.25">
      <c r="A146" s="86" t="s">
        <v>188</v>
      </c>
      <c r="B146" s="86">
        <v>5</v>
      </c>
      <c r="C146" s="86">
        <v>4</v>
      </c>
    </row>
    <row r="147" spans="1:3" x14ac:dyDescent="0.25">
      <c r="A147" s="86" t="s">
        <v>189</v>
      </c>
      <c r="B147" s="86">
        <v>3</v>
      </c>
      <c r="C147" s="86">
        <v>2.5</v>
      </c>
    </row>
    <row r="148" spans="1:3" x14ac:dyDescent="0.25">
      <c r="A148" s="86" t="s">
        <v>190</v>
      </c>
      <c r="B148" s="86">
        <v>2.5</v>
      </c>
      <c r="C148" s="86">
        <v>2</v>
      </c>
    </row>
    <row r="149" spans="1:3" x14ac:dyDescent="0.25">
      <c r="A149" s="86" t="s">
        <v>191</v>
      </c>
      <c r="B149" s="86">
        <v>4</v>
      </c>
      <c r="C149" s="86">
        <v>3</v>
      </c>
    </row>
    <row r="150" spans="1:3" x14ac:dyDescent="0.25">
      <c r="A150" s="86" t="s">
        <v>192</v>
      </c>
      <c r="B150" s="86">
        <v>3</v>
      </c>
      <c r="C150" s="86">
        <v>2</v>
      </c>
    </row>
    <row r="151" spans="1:3" x14ac:dyDescent="0.25">
      <c r="A151" s="86" t="s">
        <v>193</v>
      </c>
      <c r="B151" s="86">
        <v>6</v>
      </c>
      <c r="C151" s="86">
        <v>2.5</v>
      </c>
    </row>
    <row r="152" spans="1:3" x14ac:dyDescent="0.25">
      <c r="A152" s="86" t="s">
        <v>194</v>
      </c>
      <c r="B152" s="86">
        <v>4</v>
      </c>
      <c r="C152" s="86">
        <v>1</v>
      </c>
    </row>
    <row r="153" spans="1:3" x14ac:dyDescent="0.25">
      <c r="A153" s="86" t="s">
        <v>195</v>
      </c>
      <c r="B153" s="86">
        <v>3</v>
      </c>
      <c r="C153" s="86">
        <v>2</v>
      </c>
    </row>
    <row r="154" spans="1:3" ht="22.5" x14ac:dyDescent="0.25">
      <c r="A154" s="86" t="s">
        <v>196</v>
      </c>
      <c r="B154" s="86">
        <v>3</v>
      </c>
      <c r="C154" s="86">
        <v>1</v>
      </c>
    </row>
    <row r="155" spans="1:3" x14ac:dyDescent="0.25">
      <c r="B155" s="22"/>
    </row>
    <row r="156" spans="1:3" x14ac:dyDescent="0.25">
      <c r="A156" s="85"/>
      <c r="B156"/>
      <c r="C156"/>
    </row>
    <row r="157" spans="1:3" x14ac:dyDescent="0.25">
      <c r="A157"/>
      <c r="B157"/>
      <c r="C157"/>
    </row>
    <row r="158" spans="1:3" x14ac:dyDescent="0.25">
      <c r="A158" s="85"/>
      <c r="B158"/>
      <c r="C158"/>
    </row>
  </sheetData>
  <mergeCells count="7">
    <mergeCell ref="C49:D49"/>
    <mergeCell ref="A143:C143"/>
    <mergeCell ref="A128:C128"/>
    <mergeCell ref="E74:G74"/>
    <mergeCell ref="E75:G75"/>
    <mergeCell ref="A129:A130"/>
    <mergeCell ref="B129:C129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topLeftCell="A40" workbookViewId="0">
      <selection activeCell="G7" sqref="G7"/>
    </sheetView>
  </sheetViews>
  <sheetFormatPr defaultColWidth="8.85546875" defaultRowHeight="15" x14ac:dyDescent="0.25"/>
  <cols>
    <col min="1" max="1" width="23" style="22" customWidth="1"/>
    <col min="2" max="2" width="8.85546875" style="22"/>
    <col min="3" max="3" width="24.28515625" style="22" customWidth="1"/>
    <col min="4" max="16384" width="8.85546875" style="22"/>
  </cols>
  <sheetData>
    <row r="1" spans="1:4" ht="15.75" thickBot="1" x14ac:dyDescent="0.3">
      <c r="A1" s="90" t="s">
        <v>205</v>
      </c>
      <c r="B1" s="91"/>
      <c r="C1" s="92" t="s">
        <v>205</v>
      </c>
      <c r="D1" s="92"/>
    </row>
    <row r="2" spans="1:4" ht="15.75" thickBot="1" x14ac:dyDescent="0.3">
      <c r="A2" s="93" t="s">
        <v>206</v>
      </c>
      <c r="B2" s="94">
        <v>1000</v>
      </c>
      <c r="C2" s="95" t="s">
        <v>207</v>
      </c>
      <c r="D2" s="94">
        <v>2000</v>
      </c>
    </row>
    <row r="3" spans="1:4" ht="15.75" thickBot="1" x14ac:dyDescent="0.3">
      <c r="A3" s="93" t="s">
        <v>208</v>
      </c>
      <c r="B3" s="94">
        <v>1000</v>
      </c>
      <c r="C3" s="95" t="s">
        <v>209</v>
      </c>
      <c r="D3" s="94">
        <v>1500</v>
      </c>
    </row>
    <row r="4" spans="1:4" ht="15.75" thickBot="1" x14ac:dyDescent="0.3">
      <c r="A4" s="93" t="s">
        <v>210</v>
      </c>
      <c r="B4" s="94">
        <v>1500</v>
      </c>
      <c r="C4" s="95" t="s">
        <v>211</v>
      </c>
      <c r="D4" s="94">
        <v>1000</v>
      </c>
    </row>
    <row r="5" spans="1:4" ht="15.75" thickBot="1" x14ac:dyDescent="0.3">
      <c r="A5" s="93" t="s">
        <v>212</v>
      </c>
      <c r="B5" s="94">
        <v>1500</v>
      </c>
      <c r="C5" s="95" t="s">
        <v>213</v>
      </c>
      <c r="D5" s="94">
        <v>1000</v>
      </c>
    </row>
    <row r="6" spans="1:4" ht="15.75" thickBot="1" x14ac:dyDescent="0.3">
      <c r="A6" s="93" t="s">
        <v>214</v>
      </c>
      <c r="B6" s="94">
        <v>1000</v>
      </c>
      <c r="C6" s="95" t="s">
        <v>215</v>
      </c>
      <c r="D6" s="94">
        <v>1000</v>
      </c>
    </row>
    <row r="7" spans="1:4" ht="15.75" thickBot="1" x14ac:dyDescent="0.3">
      <c r="A7" s="93" t="s">
        <v>216</v>
      </c>
      <c r="B7" s="94">
        <v>2000</v>
      </c>
      <c r="C7" s="95" t="s">
        <v>217</v>
      </c>
      <c r="D7" s="94">
        <v>1500</v>
      </c>
    </row>
    <row r="8" spans="1:4" ht="15.75" thickBot="1" x14ac:dyDescent="0.3">
      <c r="A8" s="93" t="s">
        <v>218</v>
      </c>
      <c r="B8" s="94">
        <v>1500</v>
      </c>
      <c r="C8" s="95" t="s">
        <v>219</v>
      </c>
      <c r="D8" s="94">
        <v>2300</v>
      </c>
    </row>
    <row r="9" spans="1:4" ht="15.75" thickBot="1" x14ac:dyDescent="0.3">
      <c r="A9" s="93" t="s">
        <v>220</v>
      </c>
      <c r="B9" s="94">
        <v>1000</v>
      </c>
      <c r="C9" s="95" t="s">
        <v>221</v>
      </c>
      <c r="D9" s="94">
        <v>2500</v>
      </c>
    </row>
    <row r="10" spans="1:4" ht="15.75" thickBot="1" x14ac:dyDescent="0.3">
      <c r="A10" s="93" t="s">
        <v>222</v>
      </c>
      <c r="B10" s="94">
        <v>1500</v>
      </c>
      <c r="C10" s="95" t="s">
        <v>223</v>
      </c>
      <c r="D10" s="94">
        <v>1000</v>
      </c>
    </row>
    <row r="11" spans="1:4" ht="15.75" thickBot="1" x14ac:dyDescent="0.3">
      <c r="A11" s="93" t="s">
        <v>224</v>
      </c>
      <c r="B11" s="94">
        <v>1500</v>
      </c>
      <c r="C11" s="95" t="s">
        <v>225</v>
      </c>
      <c r="D11" s="94">
        <v>2500</v>
      </c>
    </row>
    <row r="12" spans="1:4" ht="15.75" thickBot="1" x14ac:dyDescent="0.3">
      <c r="A12" s="93" t="s">
        <v>226</v>
      </c>
      <c r="B12" s="94">
        <v>1500</v>
      </c>
      <c r="C12" s="95" t="s">
        <v>227</v>
      </c>
      <c r="D12" s="94">
        <v>1000</v>
      </c>
    </row>
    <row r="13" spans="1:4" ht="15.75" thickBot="1" x14ac:dyDescent="0.3">
      <c r="A13" s="93" t="s">
        <v>228</v>
      </c>
      <c r="B13" s="94">
        <v>2500</v>
      </c>
      <c r="C13" s="95" t="s">
        <v>229</v>
      </c>
      <c r="D13" s="94">
        <v>1000</v>
      </c>
    </row>
    <row r="14" spans="1:4" ht="15.75" thickBot="1" x14ac:dyDescent="0.3">
      <c r="A14" s="93" t="s">
        <v>230</v>
      </c>
      <c r="B14" s="94">
        <v>1200</v>
      </c>
      <c r="C14" s="95" t="s">
        <v>231</v>
      </c>
      <c r="D14" s="94">
        <v>1000</v>
      </c>
    </row>
    <row r="15" spans="1:4" ht="15.75" thickBot="1" x14ac:dyDescent="0.3">
      <c r="A15" s="93" t="s">
        <v>232</v>
      </c>
      <c r="B15" s="94">
        <v>1500</v>
      </c>
      <c r="C15" s="95" t="s">
        <v>233</v>
      </c>
      <c r="D15" s="94">
        <v>1000</v>
      </c>
    </row>
    <row r="16" spans="1:4" ht="15.75" thickBot="1" x14ac:dyDescent="0.3">
      <c r="A16" s="93" t="s">
        <v>234</v>
      </c>
      <c r="B16" s="94">
        <v>1500</v>
      </c>
      <c r="C16" s="95" t="s">
        <v>235</v>
      </c>
      <c r="D16" s="94">
        <v>1000</v>
      </c>
    </row>
    <row r="17" spans="1:4" ht="15.75" thickBot="1" x14ac:dyDescent="0.3">
      <c r="A17" s="93" t="s">
        <v>236</v>
      </c>
      <c r="B17" s="94">
        <v>1500</v>
      </c>
      <c r="C17" s="95" t="s">
        <v>237</v>
      </c>
      <c r="D17" s="94">
        <v>1000</v>
      </c>
    </row>
    <row r="18" spans="1:4" ht="15.75" thickBot="1" x14ac:dyDescent="0.3">
      <c r="A18" s="93" t="s">
        <v>238</v>
      </c>
      <c r="B18" s="94">
        <v>3000</v>
      </c>
      <c r="C18" s="95" t="s">
        <v>239</v>
      </c>
      <c r="D18" s="94">
        <v>1000</v>
      </c>
    </row>
    <row r="19" spans="1:4" ht="15.75" thickBot="1" x14ac:dyDescent="0.3">
      <c r="A19" s="93" t="s">
        <v>240</v>
      </c>
      <c r="B19" s="94">
        <v>1000</v>
      </c>
      <c r="C19" s="95" t="s">
        <v>241</v>
      </c>
      <c r="D19" s="94">
        <v>1000</v>
      </c>
    </row>
    <row r="20" spans="1:4" ht="15.75" thickBot="1" x14ac:dyDescent="0.3">
      <c r="A20" s="93" t="s">
        <v>242</v>
      </c>
      <c r="B20" s="94">
        <v>1500</v>
      </c>
      <c r="C20" s="95" t="s">
        <v>243</v>
      </c>
      <c r="D20" s="94">
        <v>1000</v>
      </c>
    </row>
    <row r="21" spans="1:4" ht="15.75" thickBot="1" x14ac:dyDescent="0.3">
      <c r="A21" s="93" t="s">
        <v>244</v>
      </c>
      <c r="B21" s="94">
        <v>1500</v>
      </c>
      <c r="C21" s="95" t="s">
        <v>245</v>
      </c>
      <c r="D21" s="94">
        <v>1000</v>
      </c>
    </row>
    <row r="22" spans="1:4" ht="15.75" thickBot="1" x14ac:dyDescent="0.3">
      <c r="A22" s="93" t="s">
        <v>246</v>
      </c>
      <c r="B22" s="94">
        <v>1000</v>
      </c>
      <c r="C22" s="95" t="s">
        <v>247</v>
      </c>
      <c r="D22" s="94">
        <v>1500</v>
      </c>
    </row>
    <row r="23" spans="1:4" ht="26.25" thickBot="1" x14ac:dyDescent="0.3">
      <c r="A23" s="93" t="s">
        <v>248</v>
      </c>
      <c r="B23" s="94">
        <v>1500</v>
      </c>
      <c r="C23" s="95" t="s">
        <v>249</v>
      </c>
      <c r="D23" s="94">
        <v>1000</v>
      </c>
    </row>
    <row r="24" spans="1:4" ht="15.75" thickBot="1" x14ac:dyDescent="0.3">
      <c r="A24" s="93" t="s">
        <v>250</v>
      </c>
      <c r="B24" s="94">
        <v>1000</v>
      </c>
      <c r="C24" s="95" t="s">
        <v>251</v>
      </c>
      <c r="D24" s="94">
        <v>1000</v>
      </c>
    </row>
    <row r="25" spans="1:4" ht="15.75" thickBot="1" x14ac:dyDescent="0.3">
      <c r="A25" s="93" t="s">
        <v>252</v>
      </c>
      <c r="B25" s="94">
        <v>1000</v>
      </c>
      <c r="C25" s="95" t="s">
        <v>253</v>
      </c>
      <c r="D25" s="94">
        <v>1500</v>
      </c>
    </row>
    <row r="26" spans="1:4" ht="15.75" thickBot="1" x14ac:dyDescent="0.3">
      <c r="A26" s="93" t="s">
        <v>254</v>
      </c>
      <c r="B26" s="94">
        <v>1300</v>
      </c>
      <c r="C26" s="95" t="s">
        <v>255</v>
      </c>
      <c r="D26" s="94">
        <v>1000</v>
      </c>
    </row>
    <row r="27" spans="1:4" ht="15.75" thickBot="1" x14ac:dyDescent="0.3">
      <c r="A27" s="93" t="s">
        <v>256</v>
      </c>
      <c r="B27" s="94">
        <v>1300</v>
      </c>
      <c r="C27" s="95" t="s">
        <v>257</v>
      </c>
      <c r="D27" s="94">
        <v>1000</v>
      </c>
    </row>
    <row r="28" spans="1:4" ht="15.75" thickBot="1" x14ac:dyDescent="0.3">
      <c r="A28" s="93" t="s">
        <v>258</v>
      </c>
      <c r="B28" s="94">
        <v>1800</v>
      </c>
      <c r="C28" s="95" t="s">
        <v>259</v>
      </c>
      <c r="D28" s="94">
        <v>1000</v>
      </c>
    </row>
    <row r="29" spans="1:4" ht="15.75" thickBot="1" x14ac:dyDescent="0.3">
      <c r="A29" s="93" t="s">
        <v>260</v>
      </c>
      <c r="B29" s="94">
        <v>1000</v>
      </c>
      <c r="C29" s="95" t="s">
        <v>261</v>
      </c>
      <c r="D29" s="94">
        <v>1000</v>
      </c>
    </row>
    <row r="30" spans="1:4" ht="15.75" thickBot="1" x14ac:dyDescent="0.3">
      <c r="A30" s="93" t="s">
        <v>262</v>
      </c>
      <c r="B30" s="94">
        <v>2500</v>
      </c>
      <c r="C30" s="95" t="s">
        <v>263</v>
      </c>
      <c r="D30" s="94">
        <v>2000</v>
      </c>
    </row>
    <row r="31" spans="1:4" ht="15.75" thickBot="1" x14ac:dyDescent="0.3">
      <c r="A31" s="93" t="s">
        <v>264</v>
      </c>
      <c r="B31" s="94">
        <v>1200</v>
      </c>
      <c r="C31" s="95" t="s">
        <v>265</v>
      </c>
      <c r="D31" s="94">
        <v>1900</v>
      </c>
    </row>
    <row r="32" spans="1:4" ht="15.75" thickBot="1" x14ac:dyDescent="0.3">
      <c r="A32" s="93" t="s">
        <v>266</v>
      </c>
      <c r="B32" s="94">
        <v>1000</v>
      </c>
      <c r="C32" s="95" t="s">
        <v>267</v>
      </c>
      <c r="D32" s="94">
        <v>1500</v>
      </c>
    </row>
    <row r="33" spans="1:4" ht="15.75" thickBot="1" x14ac:dyDescent="0.3">
      <c r="A33" s="93" t="s">
        <v>268</v>
      </c>
      <c r="B33" s="94">
        <v>1200</v>
      </c>
      <c r="C33" s="95" t="s">
        <v>269</v>
      </c>
      <c r="D33" s="94">
        <v>1500</v>
      </c>
    </row>
    <row r="34" spans="1:4" ht="15.75" thickBot="1" x14ac:dyDescent="0.3">
      <c r="A34" s="93" t="s">
        <v>270</v>
      </c>
      <c r="B34" s="94">
        <v>2000</v>
      </c>
      <c r="C34" s="95" t="s">
        <v>271</v>
      </c>
      <c r="D34" s="94">
        <v>1500</v>
      </c>
    </row>
    <row r="35" spans="1:4" ht="15.75" thickBot="1" x14ac:dyDescent="0.3">
      <c r="A35" s="93" t="s">
        <v>272</v>
      </c>
      <c r="B35" s="94">
        <v>3000</v>
      </c>
      <c r="C35" s="95"/>
      <c r="D35" s="94"/>
    </row>
    <row r="36" spans="1:4" ht="15.75" thickBot="1" x14ac:dyDescent="0.3">
      <c r="A36" s="93" t="s">
        <v>273</v>
      </c>
      <c r="B36" s="94">
        <v>1000</v>
      </c>
      <c r="C36" s="95"/>
      <c r="D36" s="94"/>
    </row>
    <row r="37" spans="1:4" ht="15.75" thickBot="1" x14ac:dyDescent="0.3">
      <c r="A37" s="93" t="s">
        <v>274</v>
      </c>
      <c r="B37" s="94">
        <v>1000</v>
      </c>
      <c r="C37" s="95"/>
      <c r="D37" s="94"/>
    </row>
    <row r="38" spans="1:4" ht="15.75" thickBot="1" x14ac:dyDescent="0.3">
      <c r="A38" s="93" t="s">
        <v>275</v>
      </c>
      <c r="B38" s="94">
        <v>2000</v>
      </c>
      <c r="C38" s="95"/>
      <c r="D38" s="94"/>
    </row>
    <row r="39" spans="1:4" ht="15.75" thickBot="1" x14ac:dyDescent="0.3">
      <c r="A39" s="93" t="s">
        <v>276</v>
      </c>
      <c r="B39" s="94">
        <v>1000</v>
      </c>
      <c r="C39" s="95"/>
      <c r="D39" s="94"/>
    </row>
    <row r="40" spans="1:4" ht="15.75" thickBot="1" x14ac:dyDescent="0.3">
      <c r="A40" s="93" t="s">
        <v>277</v>
      </c>
      <c r="B40" s="94">
        <v>1500</v>
      </c>
      <c r="C40" s="95" t="s">
        <v>278</v>
      </c>
      <c r="D40" s="94">
        <v>1800</v>
      </c>
    </row>
    <row r="41" spans="1:4" ht="15.75" thickBot="1" x14ac:dyDescent="0.3">
      <c r="A41" s="93" t="s">
        <v>279</v>
      </c>
      <c r="B41" s="94">
        <v>1200</v>
      </c>
      <c r="C41" s="95"/>
      <c r="D41" s="94"/>
    </row>
    <row r="42" spans="1:4" ht="15.75" thickBot="1" x14ac:dyDescent="0.3">
      <c r="A42" s="93" t="s">
        <v>280</v>
      </c>
      <c r="B42" s="94">
        <v>1000</v>
      </c>
      <c r="C42" s="95"/>
      <c r="D42" s="94"/>
    </row>
    <row r="43" spans="1:4" ht="15.75" thickBot="1" x14ac:dyDescent="0.3">
      <c r="A43" s="93" t="s">
        <v>281</v>
      </c>
      <c r="B43" s="94">
        <v>1000</v>
      </c>
      <c r="C43" s="95"/>
      <c r="D43" s="94"/>
    </row>
    <row r="44" spans="1:4" ht="15.75" thickBot="1" x14ac:dyDescent="0.3">
      <c r="A44" s="93" t="s">
        <v>282</v>
      </c>
      <c r="B44" s="94">
        <v>1000</v>
      </c>
      <c r="C44" s="95"/>
      <c r="D44" s="94"/>
    </row>
    <row r="45" spans="1:4" ht="15.75" thickBot="1" x14ac:dyDescent="0.3">
      <c r="A45" s="93" t="s">
        <v>283</v>
      </c>
      <c r="B45" s="94">
        <v>1000</v>
      </c>
      <c r="C45" s="95"/>
      <c r="D45" s="94"/>
    </row>
    <row r="46" spans="1:4" ht="15.75" thickBot="1" x14ac:dyDescent="0.3">
      <c r="A46" s="93" t="s">
        <v>284</v>
      </c>
      <c r="B46" s="94">
        <v>1000</v>
      </c>
      <c r="C46" s="95"/>
      <c r="D46" s="94"/>
    </row>
    <row r="47" spans="1:4" ht="15.75" thickBot="1" x14ac:dyDescent="0.3">
      <c r="A47" s="93" t="s">
        <v>285</v>
      </c>
      <c r="B47" s="94">
        <v>1000</v>
      </c>
      <c r="C47" s="95"/>
      <c r="D47" s="94"/>
    </row>
    <row r="48" spans="1:4" ht="15.75" thickBot="1" x14ac:dyDescent="0.3">
      <c r="A48" s="93" t="s">
        <v>286</v>
      </c>
      <c r="B48" s="94">
        <v>1000</v>
      </c>
      <c r="C48" s="95"/>
      <c r="D48" s="94"/>
    </row>
    <row r="49" spans="1:4" ht="15.75" thickBot="1" x14ac:dyDescent="0.3">
      <c r="A49" s="93" t="s">
        <v>287</v>
      </c>
      <c r="B49" s="94">
        <v>1000</v>
      </c>
      <c r="C49" s="95"/>
      <c r="D49" s="94"/>
    </row>
    <row r="50" spans="1:4" ht="15.75" thickBot="1" x14ac:dyDescent="0.3">
      <c r="A50" s="93" t="s">
        <v>288</v>
      </c>
      <c r="B50" s="94">
        <v>1500</v>
      </c>
      <c r="C50" s="95"/>
      <c r="D50" s="94"/>
    </row>
    <row r="51" spans="1:4" x14ac:dyDescent="0.25">
      <c r="A51" s="9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"/>
  <sheetViews>
    <sheetView workbookViewId="0">
      <selection activeCell="B16" sqref="B16"/>
    </sheetView>
  </sheetViews>
  <sheetFormatPr defaultColWidth="8.85546875" defaultRowHeight="15" x14ac:dyDescent="0.25"/>
  <cols>
    <col min="1" max="1" width="4.42578125" customWidth="1"/>
    <col min="3" max="15" width="9.140625" customWidth="1"/>
    <col min="16" max="17" width="9.140625" style="113"/>
  </cols>
  <sheetData>
    <row r="1" spans="1:28" ht="30" x14ac:dyDescent="0.25">
      <c r="A1" s="65"/>
      <c r="B1" s="65"/>
      <c r="C1" s="66">
        <v>1</v>
      </c>
      <c r="D1" s="66">
        <v>2</v>
      </c>
      <c r="E1" s="66">
        <v>3</v>
      </c>
      <c r="F1" s="66">
        <v>4</v>
      </c>
      <c r="G1" s="66">
        <v>5</v>
      </c>
      <c r="H1" s="66">
        <v>6</v>
      </c>
      <c r="I1" s="66">
        <v>7</v>
      </c>
      <c r="J1" s="66">
        <v>8</v>
      </c>
      <c r="K1" s="66">
        <v>9</v>
      </c>
      <c r="L1" s="100" t="s">
        <v>290</v>
      </c>
      <c r="M1" s="66" t="s">
        <v>291</v>
      </c>
      <c r="N1" s="101" t="s">
        <v>292</v>
      </c>
      <c r="O1" s="102" t="s">
        <v>293</v>
      </c>
      <c r="P1" s="66" t="s">
        <v>294</v>
      </c>
      <c r="Q1" s="66" t="s">
        <v>295</v>
      </c>
      <c r="R1" s="66" t="s">
        <v>294</v>
      </c>
      <c r="S1" s="66" t="s">
        <v>295</v>
      </c>
      <c r="T1" s="103" t="s">
        <v>296</v>
      </c>
      <c r="U1" s="66" t="s">
        <v>297</v>
      </c>
      <c r="V1" s="66" t="s">
        <v>298</v>
      </c>
      <c r="W1" s="66" t="s">
        <v>297</v>
      </c>
      <c r="X1" s="66" t="s">
        <v>298</v>
      </c>
      <c r="Y1" s="66" t="s">
        <v>297</v>
      </c>
      <c r="Z1" s="66" t="s">
        <v>298</v>
      </c>
      <c r="AA1" s="104" t="s">
        <v>299</v>
      </c>
      <c r="AB1" s="105" t="s">
        <v>300</v>
      </c>
    </row>
    <row r="2" spans="1:28" x14ac:dyDescent="0.25">
      <c r="A2" s="65">
        <v>1</v>
      </c>
      <c r="B2" s="65" t="s">
        <v>301</v>
      </c>
      <c r="C2" s="65"/>
      <c r="D2" s="65"/>
      <c r="E2" s="65"/>
      <c r="F2" s="65"/>
      <c r="G2" s="65"/>
      <c r="H2" s="65"/>
      <c r="I2" s="65"/>
      <c r="J2" s="65"/>
      <c r="L2" s="106">
        <f t="shared" ref="L2:L9" si="0">K2+G2+F2+E2+D2+C2+H2+I2+J2</f>
        <v>0</v>
      </c>
      <c r="M2" s="65">
        <v>2.8</v>
      </c>
      <c r="N2" s="107">
        <f t="shared" ref="N2:N9" si="1">M2*L2</f>
        <v>0</v>
      </c>
      <c r="O2" s="108">
        <f t="shared" ref="O2:O9" si="2">C2*D2</f>
        <v>0</v>
      </c>
      <c r="P2" s="109"/>
      <c r="Q2" s="109"/>
      <c r="R2" s="65"/>
      <c r="S2" s="65"/>
      <c r="T2" s="110">
        <f t="shared" ref="T2:T9" si="3">(R2*S2)+(P2*Q2)</f>
        <v>0</v>
      </c>
      <c r="U2" s="109"/>
      <c r="V2" s="109"/>
      <c r="W2" s="109"/>
      <c r="X2" s="109"/>
      <c r="Y2" s="65"/>
      <c r="Z2" s="65"/>
      <c r="AA2" s="111">
        <f t="shared" ref="AA2:AA8" si="4">(U2*V2)+(W2*X2)+(Y2*Z2)</f>
        <v>0</v>
      </c>
      <c r="AB2" s="112">
        <f t="shared" ref="AB2:AB8" si="5">N2-T2-AA2</f>
        <v>0</v>
      </c>
    </row>
    <row r="3" spans="1:28" x14ac:dyDescent="0.25">
      <c r="A3" s="65">
        <v>2</v>
      </c>
      <c r="B3" s="65" t="s">
        <v>302</v>
      </c>
      <c r="C3" s="65"/>
      <c r="D3" s="65"/>
      <c r="E3" s="65"/>
      <c r="F3" s="65"/>
      <c r="G3" s="65"/>
      <c r="H3" s="65"/>
      <c r="I3" s="65"/>
      <c r="J3" s="65"/>
      <c r="K3" s="65"/>
      <c r="L3" s="106">
        <f t="shared" si="0"/>
        <v>0</v>
      </c>
      <c r="M3" s="65">
        <v>2.8</v>
      </c>
      <c r="N3" s="107">
        <f t="shared" si="1"/>
        <v>0</v>
      </c>
      <c r="O3" s="108">
        <f t="shared" si="2"/>
        <v>0</v>
      </c>
      <c r="P3" s="109"/>
      <c r="Q3" s="109"/>
      <c r="R3" s="65"/>
      <c r="S3" s="65"/>
      <c r="T3" s="110">
        <f t="shared" si="3"/>
        <v>0</v>
      </c>
      <c r="U3" s="109"/>
      <c r="V3" s="109"/>
      <c r="W3" s="109"/>
      <c r="X3" s="109"/>
      <c r="Y3" s="65"/>
      <c r="Z3" s="65"/>
      <c r="AA3" s="111">
        <f t="shared" si="4"/>
        <v>0</v>
      </c>
      <c r="AB3" s="112">
        <f t="shared" si="5"/>
        <v>0</v>
      </c>
    </row>
    <row r="4" spans="1:28" x14ac:dyDescent="0.25">
      <c r="A4" s="65">
        <v>3</v>
      </c>
      <c r="B4" s="65" t="s">
        <v>303</v>
      </c>
      <c r="C4" s="65"/>
      <c r="D4" s="65"/>
      <c r="E4" s="65"/>
      <c r="F4" s="65"/>
      <c r="G4" s="65"/>
      <c r="H4" s="65"/>
      <c r="I4" s="65"/>
      <c r="J4" s="65"/>
      <c r="K4" s="65"/>
      <c r="L4" s="106">
        <f t="shared" si="0"/>
        <v>0</v>
      </c>
      <c r="M4" s="65">
        <v>2.8</v>
      </c>
      <c r="N4" s="107">
        <f t="shared" si="1"/>
        <v>0</v>
      </c>
      <c r="O4" s="108">
        <f t="shared" si="2"/>
        <v>0</v>
      </c>
      <c r="P4" s="109"/>
      <c r="Q4" s="109"/>
      <c r="R4" s="65"/>
      <c r="S4" s="65"/>
      <c r="T4" s="110">
        <f t="shared" si="3"/>
        <v>0</v>
      </c>
      <c r="U4" s="109"/>
      <c r="V4" s="109"/>
      <c r="W4" s="109"/>
      <c r="X4" s="109"/>
      <c r="Y4" s="65"/>
      <c r="Z4" s="65"/>
      <c r="AA4" s="111">
        <f t="shared" si="4"/>
        <v>0</v>
      </c>
      <c r="AB4" s="112">
        <f t="shared" si="5"/>
        <v>0</v>
      </c>
    </row>
    <row r="5" spans="1:28" x14ac:dyDescent="0.25">
      <c r="A5" s="65">
        <v>4</v>
      </c>
      <c r="B5" s="65" t="s">
        <v>304</v>
      </c>
      <c r="C5" s="65"/>
      <c r="D5" s="65"/>
      <c r="E5" s="65"/>
      <c r="F5" s="65"/>
      <c r="G5" s="65"/>
      <c r="H5" s="65"/>
      <c r="I5" s="65"/>
      <c r="J5" s="65"/>
      <c r="K5" s="65"/>
      <c r="L5" s="106">
        <f t="shared" si="0"/>
        <v>0</v>
      </c>
      <c r="M5" s="65">
        <v>2.8</v>
      </c>
      <c r="N5" s="107">
        <f t="shared" si="1"/>
        <v>0</v>
      </c>
      <c r="O5" s="108">
        <f t="shared" si="2"/>
        <v>0</v>
      </c>
      <c r="P5" s="109"/>
      <c r="Q5" s="109"/>
      <c r="R5" s="65"/>
      <c r="S5" s="65"/>
      <c r="T5" s="110">
        <f t="shared" si="3"/>
        <v>0</v>
      </c>
      <c r="U5" s="109"/>
      <c r="V5" s="109"/>
      <c r="W5" s="109"/>
      <c r="X5" s="109"/>
      <c r="Y5" s="65"/>
      <c r="Z5" s="65"/>
      <c r="AA5" s="111">
        <f t="shared" si="4"/>
        <v>0</v>
      </c>
      <c r="AB5" s="112">
        <f t="shared" si="5"/>
        <v>0</v>
      </c>
    </row>
    <row r="6" spans="1:28" x14ac:dyDescent="0.25">
      <c r="A6" s="65">
        <v>5</v>
      </c>
      <c r="B6" s="65" t="s">
        <v>305</v>
      </c>
      <c r="C6" s="65"/>
      <c r="D6" s="65"/>
      <c r="E6" s="65"/>
      <c r="F6" s="65"/>
      <c r="G6" s="65"/>
      <c r="H6" s="65"/>
      <c r="I6" s="65"/>
      <c r="J6" s="65"/>
      <c r="K6" s="65"/>
      <c r="L6" s="106">
        <f t="shared" si="0"/>
        <v>0</v>
      </c>
      <c r="M6" s="65">
        <v>2.8</v>
      </c>
      <c r="N6" s="107">
        <f t="shared" si="1"/>
        <v>0</v>
      </c>
      <c r="O6" s="108">
        <f t="shared" si="2"/>
        <v>0</v>
      </c>
      <c r="P6" s="109"/>
      <c r="Q6" s="109"/>
      <c r="R6" s="65"/>
      <c r="S6" s="65"/>
      <c r="T6" s="110">
        <f t="shared" si="3"/>
        <v>0</v>
      </c>
      <c r="U6" s="109"/>
      <c r="V6" s="109"/>
      <c r="W6" s="109"/>
      <c r="X6" s="109"/>
      <c r="Y6" s="65"/>
      <c r="Z6" s="65"/>
      <c r="AA6" s="111">
        <f t="shared" si="4"/>
        <v>0</v>
      </c>
      <c r="AB6" s="112">
        <f t="shared" si="5"/>
        <v>0</v>
      </c>
    </row>
    <row r="7" spans="1:28" x14ac:dyDescent="0.25">
      <c r="A7" s="65">
        <v>6</v>
      </c>
      <c r="B7" s="65" t="s">
        <v>306</v>
      </c>
      <c r="C7" s="65"/>
      <c r="D7" s="65"/>
      <c r="E7" s="65"/>
      <c r="F7" s="65"/>
      <c r="G7" s="65"/>
      <c r="H7" s="65"/>
      <c r="I7" s="65"/>
      <c r="J7" s="65"/>
      <c r="K7" s="65"/>
      <c r="L7" s="106">
        <f t="shared" si="0"/>
        <v>0</v>
      </c>
      <c r="M7" s="65">
        <v>2.8</v>
      </c>
      <c r="N7" s="107">
        <f t="shared" si="1"/>
        <v>0</v>
      </c>
      <c r="O7" s="108">
        <f t="shared" si="2"/>
        <v>0</v>
      </c>
      <c r="P7" s="109"/>
      <c r="Q7" s="109"/>
      <c r="R7" s="65"/>
      <c r="S7" s="65"/>
      <c r="T7" s="110">
        <f t="shared" si="3"/>
        <v>0</v>
      </c>
      <c r="U7" s="109"/>
      <c r="V7" s="109"/>
      <c r="W7" s="109"/>
      <c r="X7" s="109"/>
      <c r="Y7" s="65"/>
      <c r="Z7" s="65"/>
      <c r="AA7" s="111">
        <f t="shared" si="4"/>
        <v>0</v>
      </c>
      <c r="AB7" s="112">
        <f t="shared" si="5"/>
        <v>0</v>
      </c>
    </row>
    <row r="8" spans="1:28" x14ac:dyDescent="0.25">
      <c r="A8" s="65">
        <v>7</v>
      </c>
      <c r="B8" s="65" t="s">
        <v>307</v>
      </c>
      <c r="C8" s="65"/>
      <c r="D8" s="65"/>
      <c r="E8" s="65"/>
      <c r="F8" s="65"/>
      <c r="G8" s="65"/>
      <c r="H8" s="65"/>
      <c r="I8" s="65"/>
      <c r="J8" s="65"/>
      <c r="K8" s="65"/>
      <c r="L8" s="106">
        <f t="shared" si="0"/>
        <v>0</v>
      </c>
      <c r="M8" s="65">
        <v>2.8</v>
      </c>
      <c r="N8" s="107">
        <f t="shared" si="1"/>
        <v>0</v>
      </c>
      <c r="O8" s="108">
        <f t="shared" si="2"/>
        <v>0</v>
      </c>
      <c r="P8" s="109"/>
      <c r="Q8" s="109"/>
      <c r="R8" s="65"/>
      <c r="S8" s="65"/>
      <c r="T8" s="110">
        <f t="shared" si="3"/>
        <v>0</v>
      </c>
      <c r="U8" s="109"/>
      <c r="V8" s="109"/>
      <c r="W8" s="109"/>
      <c r="X8" s="109"/>
      <c r="Y8" s="65"/>
      <c r="Z8" s="65"/>
      <c r="AA8" s="111">
        <f t="shared" si="4"/>
        <v>0</v>
      </c>
      <c r="AB8" s="112">
        <f t="shared" si="5"/>
        <v>0</v>
      </c>
    </row>
    <row r="9" spans="1:28" x14ac:dyDescent="0.25">
      <c r="A9" s="65">
        <v>8</v>
      </c>
      <c r="B9" s="65" t="s">
        <v>308</v>
      </c>
      <c r="C9" s="65"/>
      <c r="D9" s="65"/>
      <c r="E9" s="65"/>
      <c r="F9" s="65"/>
      <c r="G9" s="65"/>
      <c r="H9" s="65"/>
      <c r="I9" s="65"/>
      <c r="J9" s="65"/>
      <c r="K9" s="65"/>
      <c r="L9" s="106">
        <f t="shared" si="0"/>
        <v>0</v>
      </c>
      <c r="M9" s="65">
        <v>2.8</v>
      </c>
      <c r="N9" s="107">
        <f t="shared" si="1"/>
        <v>0</v>
      </c>
      <c r="O9" s="108">
        <f t="shared" si="2"/>
        <v>0</v>
      </c>
      <c r="P9" s="109"/>
      <c r="Q9" s="109"/>
      <c r="R9" s="65"/>
      <c r="S9" s="65"/>
      <c r="T9" s="110">
        <f t="shared" si="3"/>
        <v>0</v>
      </c>
      <c r="U9" s="109"/>
      <c r="V9" s="109"/>
      <c r="W9" s="109"/>
      <c r="X9" s="109"/>
      <c r="Y9" s="65"/>
      <c r="Z9" s="65"/>
      <c r="AA9" s="111"/>
      <c r="AB9" s="112"/>
    </row>
    <row r="10" spans="1:28" x14ac:dyDescent="0.25">
      <c r="A10" s="65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106"/>
      <c r="M10" s="65"/>
      <c r="N10" s="107">
        <f>SUM(N2:N9)</f>
        <v>0</v>
      </c>
      <c r="O10" s="108">
        <f>SUM(O2:O9)</f>
        <v>0</v>
      </c>
      <c r="P10" s="109"/>
      <c r="Q10" s="109"/>
      <c r="R10" s="65"/>
      <c r="S10" s="65"/>
      <c r="T10" s="110">
        <f>SUM(T2:T8)</f>
        <v>0</v>
      </c>
      <c r="U10" s="109"/>
      <c r="V10" s="109"/>
      <c r="W10" s="109"/>
      <c r="X10" s="109"/>
      <c r="Y10" s="65"/>
      <c r="Z10" s="65"/>
      <c r="AA10" s="111">
        <f>SUM(AA2:AA8)</f>
        <v>0</v>
      </c>
      <c r="AB10" s="112">
        <f>SUM(AB2:AB8)</f>
        <v>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Смета</vt:lpstr>
      <vt:lpstr>формулы и подсказки</vt:lpstr>
      <vt:lpstr>доставка</vt:lpstr>
      <vt:lpstr>Лист1</vt:lpstr>
      <vt:lpstr>Смета!Область_печати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2021-11-30T20:22:08Z</dcterms:modified>
</cp:coreProperties>
</file>